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mc:AlternateContent xmlns:mc="http://schemas.openxmlformats.org/markup-compatibility/2006">
    <mc:Choice Requires="x15">
      <x15ac:absPath xmlns:x15ac="http://schemas.microsoft.com/office/spreadsheetml/2010/11/ac" url="/Users/iankemp/Library/Mobile Documents/com~apple~CloudDocs/Work Current 101120/Uttlesford/"/>
    </mc:Choice>
  </mc:AlternateContent>
  <xr:revisionPtr revIDLastSave="0" documentId="8_{D196D50B-F67C-4A4E-9BAD-462F59FC370A}" xr6:coauthVersionLast="47" xr6:coauthVersionMax="47" xr10:uidLastSave="{00000000-0000-0000-0000-000000000000}"/>
  <bookViews>
    <workbookView xWindow="0" yWindow="760" windowWidth="29040" windowHeight="15840" xr2:uid="{52DDE6B1-C125-46F2-B9C3-554ED502A981}"/>
  </bookViews>
  <sheets>
    <sheet name="Site Breakdown" sheetId="51" r:id="rId1"/>
    <sheet name="Summary Trajectory" sheetId="53" r:id="rId2"/>
    <sheet name="5YHLS calculations" sheetId="54" r:id="rId3"/>
    <sheet name="UDC HDT over time" sheetId="55" r:id="rId4"/>
  </sheets>
  <definedNames>
    <definedName name="_xlnm._FilterDatabase" localSheetId="0" hidden="1">'Site Breakdown'!$A$1:$AD$163</definedName>
    <definedName name="_xlnm.Print_Area" localSheetId="0">'Site Breakdown'!$A$1:$AD$196</definedName>
  </definedNames>
  <calcPr calcId="191028"/>
  <customWorkbookViews>
    <customWorkbookView name="sarahn - Personal View" guid="{E115C49A-75A6-4ACF-A385-3C3B7002EF47}" mergeInterval="0" personalView="1" maximized="1" windowWidth="1276" windowHeight="88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9" i="53" l="1"/>
  <c r="AC9" i="53"/>
  <c r="AC10" i="53" s="1"/>
  <c r="AC8" i="53"/>
  <c r="AC7" i="53"/>
  <c r="AC6" i="53"/>
  <c r="AC5" i="53"/>
  <c r="AC4" i="53"/>
  <c r="AC3" i="53"/>
  <c r="F5" i="53"/>
  <c r="G5" i="53"/>
  <c r="H5" i="53"/>
  <c r="I5" i="53"/>
  <c r="J5" i="53"/>
  <c r="F6" i="53"/>
  <c r="G6" i="53"/>
  <c r="H6" i="53"/>
  <c r="I6" i="53"/>
  <c r="J6" i="53"/>
  <c r="K6" i="53"/>
  <c r="L6" i="53"/>
  <c r="M6" i="53"/>
  <c r="K10" i="55"/>
  <c r="U10" i="55"/>
  <c r="V10" i="55"/>
  <c r="V11" i="53"/>
  <c r="D18" i="54"/>
  <c r="D4" i="54"/>
  <c r="E2" i="53"/>
  <c r="K159" i="51"/>
  <c r="L159" i="51"/>
  <c r="M159" i="51"/>
  <c r="N159" i="51"/>
  <c r="F3" i="53" s="1"/>
  <c r="O159" i="51"/>
  <c r="G3" i="53" s="1"/>
  <c r="P159" i="51"/>
  <c r="H3" i="53" s="1"/>
  <c r="Q159" i="51"/>
  <c r="I3" i="53" s="1"/>
  <c r="R159" i="51"/>
  <c r="J3" i="53" s="1"/>
  <c r="S159" i="51"/>
  <c r="K3" i="53" s="1"/>
  <c r="T159" i="51"/>
  <c r="L3" i="53" s="1"/>
  <c r="U159" i="51"/>
  <c r="M3" i="53" s="1"/>
  <c r="V159" i="51"/>
  <c r="W159" i="51"/>
  <c r="O3" i="53" s="1"/>
  <c r="X159" i="51"/>
  <c r="P3" i="53" s="1"/>
  <c r="Y159" i="51"/>
  <c r="Q3" i="53" s="1"/>
  <c r="Z159" i="51"/>
  <c r="AA159" i="51"/>
  <c r="S3" i="53" s="1"/>
  <c r="AB159" i="51"/>
  <c r="AC159" i="51"/>
  <c r="U3" i="53" s="1"/>
  <c r="J159" i="51"/>
  <c r="B2" i="53" s="1"/>
  <c r="AD123" i="51"/>
  <c r="AD124" i="51"/>
  <c r="AD125" i="51"/>
  <c r="AD126" i="51"/>
  <c r="AD127" i="51"/>
  <c r="AD128" i="51"/>
  <c r="AD129" i="51"/>
  <c r="AD130" i="51"/>
  <c r="AD131" i="51"/>
  <c r="AD132" i="51"/>
  <c r="AD133" i="51"/>
  <c r="AD134" i="51"/>
  <c r="AD135" i="51"/>
  <c r="AD136" i="51"/>
  <c r="AD137" i="51"/>
  <c r="AD138" i="51"/>
  <c r="AD139" i="51"/>
  <c r="AD140" i="51"/>
  <c r="AD141" i="51"/>
  <c r="AD142" i="51"/>
  <c r="AD143" i="51"/>
  <c r="AD144" i="51"/>
  <c r="AD145" i="51"/>
  <c r="AD146" i="51"/>
  <c r="AD147" i="51"/>
  <c r="AD148" i="51"/>
  <c r="AD149" i="51"/>
  <c r="AD150" i="51"/>
  <c r="AD151" i="51"/>
  <c r="AD152" i="51"/>
  <c r="AD153" i="51"/>
  <c r="AD154" i="51"/>
  <c r="AD155" i="51"/>
  <c r="AD156" i="51"/>
  <c r="AD157" i="51"/>
  <c r="AD158" i="51"/>
  <c r="V7" i="53"/>
  <c r="V8" i="53"/>
  <c r="AD181" i="51"/>
  <c r="AD182" i="51"/>
  <c r="AD183" i="51"/>
  <c r="AD184" i="51"/>
  <c r="AD185" i="51"/>
  <c r="AD186" i="51"/>
  <c r="AD187" i="51"/>
  <c r="T188" i="51"/>
  <c r="U188" i="51"/>
  <c r="V188" i="51"/>
  <c r="N6" i="53" s="1"/>
  <c r="W188" i="51"/>
  <c r="O6" i="53" s="1"/>
  <c r="X188" i="51"/>
  <c r="P6" i="53" s="1"/>
  <c r="Y188" i="51"/>
  <c r="Q6" i="53" s="1"/>
  <c r="Z188" i="51"/>
  <c r="R6" i="53" s="1"/>
  <c r="AA188" i="51"/>
  <c r="S6" i="53" s="1"/>
  <c r="AB188" i="51"/>
  <c r="T6" i="53" s="1"/>
  <c r="AC188" i="51"/>
  <c r="U6" i="53" s="1"/>
  <c r="S188" i="51"/>
  <c r="R188" i="51"/>
  <c r="Q188" i="51"/>
  <c r="O188" i="51"/>
  <c r="P188" i="51"/>
  <c r="N188" i="51"/>
  <c r="M188" i="51"/>
  <c r="L188" i="51"/>
  <c r="J188" i="51"/>
  <c r="K188" i="51"/>
  <c r="I188" i="51"/>
  <c r="G188" i="51"/>
  <c r="H188" i="51"/>
  <c r="F188" i="51"/>
  <c r="AD171" i="51"/>
  <c r="AD173" i="51"/>
  <c r="AD167" i="51"/>
  <c r="AD166" i="51"/>
  <c r="AD177" i="51"/>
  <c r="AD120" i="51"/>
  <c r="AD121" i="51"/>
  <c r="AD116" i="51"/>
  <c r="AD117" i="51"/>
  <c r="AD118" i="51"/>
  <c r="AD119" i="51"/>
  <c r="AD172" i="51"/>
  <c r="AD176" i="51"/>
  <c r="AD114" i="51"/>
  <c r="AD115" i="51"/>
  <c r="N3" i="53"/>
  <c r="R3" i="53"/>
  <c r="T3" i="53"/>
  <c r="D2" i="53"/>
  <c r="D9" i="53" s="1"/>
  <c r="C2" i="53"/>
  <c r="C9" i="53" s="1"/>
  <c r="AD102" i="51"/>
  <c r="AD103" i="51"/>
  <c r="AD104" i="51"/>
  <c r="AD105" i="51"/>
  <c r="AD106" i="51"/>
  <c r="AD107" i="51"/>
  <c r="AD108" i="51"/>
  <c r="AD109" i="51"/>
  <c r="AD110" i="51"/>
  <c r="AD111" i="51"/>
  <c r="AD112" i="51"/>
  <c r="AD113" i="51"/>
  <c r="AD122" i="51"/>
  <c r="AD175" i="51"/>
  <c r="AD174" i="51"/>
  <c r="AD8" i="51"/>
  <c r="AD9" i="51"/>
  <c r="AD10" i="51"/>
  <c r="AD11" i="51"/>
  <c r="AD12" i="51"/>
  <c r="AD13" i="51"/>
  <c r="AD14" i="51"/>
  <c r="AD15" i="51"/>
  <c r="AD16" i="51"/>
  <c r="AD17" i="51"/>
  <c r="AD18" i="51"/>
  <c r="AD19" i="51"/>
  <c r="AD20" i="51"/>
  <c r="AD21" i="51"/>
  <c r="AD22" i="51"/>
  <c r="AD23" i="51"/>
  <c r="AD24" i="51"/>
  <c r="AD25" i="51"/>
  <c r="AD26" i="51"/>
  <c r="AD27" i="51"/>
  <c r="AD28" i="51"/>
  <c r="AD29" i="51"/>
  <c r="AD30" i="51"/>
  <c r="AD31" i="51"/>
  <c r="AD32" i="51"/>
  <c r="AD33" i="51"/>
  <c r="AD34" i="51"/>
  <c r="AD35" i="51"/>
  <c r="AD36" i="51"/>
  <c r="AD37" i="51"/>
  <c r="AD38" i="51"/>
  <c r="AD39" i="51"/>
  <c r="AD40" i="51"/>
  <c r="AD41" i="51"/>
  <c r="AD42" i="51"/>
  <c r="AD43" i="51"/>
  <c r="AD44" i="51"/>
  <c r="AD45" i="51"/>
  <c r="AD46" i="51"/>
  <c r="AD47" i="51"/>
  <c r="AD48" i="51"/>
  <c r="AD49" i="51"/>
  <c r="AD50" i="51"/>
  <c r="AD51" i="51"/>
  <c r="AD52" i="51"/>
  <c r="AD53" i="51"/>
  <c r="AD54" i="51"/>
  <c r="AD55" i="51"/>
  <c r="AD56" i="51"/>
  <c r="AD57" i="51"/>
  <c r="AD58" i="51"/>
  <c r="AD59" i="51"/>
  <c r="AD60" i="51"/>
  <c r="AD61" i="51"/>
  <c r="AD62" i="51"/>
  <c r="AD63" i="51"/>
  <c r="AD64" i="51"/>
  <c r="AD65" i="51"/>
  <c r="AD66" i="51"/>
  <c r="AD67" i="51"/>
  <c r="AD68" i="51"/>
  <c r="AD69" i="51"/>
  <c r="AD70" i="51"/>
  <c r="AD71" i="51"/>
  <c r="AD72" i="51"/>
  <c r="AD73" i="51"/>
  <c r="AD74" i="51"/>
  <c r="AD75" i="51"/>
  <c r="AD76" i="51"/>
  <c r="AD77" i="51"/>
  <c r="AD78" i="51"/>
  <c r="AD79" i="51"/>
  <c r="AD80" i="51"/>
  <c r="AD81" i="51"/>
  <c r="AD82" i="51"/>
  <c r="AD83" i="51"/>
  <c r="AD84" i="51"/>
  <c r="AD85" i="51"/>
  <c r="AD86" i="51"/>
  <c r="AD87" i="51"/>
  <c r="AD88" i="51"/>
  <c r="AD89" i="51"/>
  <c r="AD90" i="51"/>
  <c r="AD91" i="51"/>
  <c r="AD92" i="51"/>
  <c r="AD93" i="51"/>
  <c r="AD94" i="51"/>
  <c r="AD95" i="51"/>
  <c r="AD96" i="51"/>
  <c r="AD97" i="51"/>
  <c r="AD98" i="51"/>
  <c r="AD99" i="51"/>
  <c r="AD100" i="51"/>
  <c r="AD101" i="51"/>
  <c r="AD161" i="51"/>
  <c r="AD162" i="51"/>
  <c r="AD7" i="51"/>
  <c r="AD6" i="51"/>
  <c r="AD5" i="51"/>
  <c r="AD4" i="51"/>
  <c r="AD3" i="51"/>
  <c r="T178" i="51"/>
  <c r="L5" i="53" s="1"/>
  <c r="U178" i="51"/>
  <c r="M5" i="53" s="1"/>
  <c r="V178" i="51"/>
  <c r="N5" i="53" s="1"/>
  <c r="W178" i="51"/>
  <c r="O5" i="53" s="1"/>
  <c r="X178" i="51"/>
  <c r="P5" i="53" s="1"/>
  <c r="Y178" i="51"/>
  <c r="Q5" i="53" s="1"/>
  <c r="Z178" i="51"/>
  <c r="R5" i="53" s="1"/>
  <c r="AA178" i="51"/>
  <c r="S5" i="53" s="1"/>
  <c r="AB178" i="51"/>
  <c r="T5" i="53" s="1"/>
  <c r="AC178" i="51"/>
  <c r="U5" i="53" s="1"/>
  <c r="S178" i="51"/>
  <c r="K5" i="53" s="1"/>
  <c r="R178" i="51"/>
  <c r="Q178" i="51"/>
  <c r="P178" i="51"/>
  <c r="N178" i="51"/>
  <c r="O178" i="51"/>
  <c r="M178" i="51"/>
  <c r="L178" i="51"/>
  <c r="K178" i="51"/>
  <c r="I178" i="51"/>
  <c r="J178" i="51"/>
  <c r="H178" i="51"/>
  <c r="G178" i="51"/>
  <c r="F178" i="51"/>
  <c r="F168" i="51"/>
  <c r="G168" i="51"/>
  <c r="H168" i="51"/>
  <c r="I168" i="51"/>
  <c r="AC168" i="51"/>
  <c r="AC160" i="51" s="1"/>
  <c r="AB168" i="51"/>
  <c r="AB160" i="51" s="1"/>
  <c r="AA168" i="51"/>
  <c r="AA160" i="51" s="1"/>
  <c r="Z168" i="51"/>
  <c r="Z160" i="51" s="1"/>
  <c r="Y168" i="51"/>
  <c r="Y160" i="51" s="1"/>
  <c r="X168" i="51"/>
  <c r="X160" i="51" s="1"/>
  <c r="W168" i="51"/>
  <c r="W160" i="51" s="1"/>
  <c r="V168" i="51"/>
  <c r="V160" i="51" s="1"/>
  <c r="U168" i="51"/>
  <c r="U160" i="51" s="1"/>
  <c r="T168" i="51"/>
  <c r="T160" i="51" s="1"/>
  <c r="S168" i="51"/>
  <c r="S160" i="51" s="1"/>
  <c r="R168" i="51"/>
  <c r="Q168" i="51"/>
  <c r="P168" i="51"/>
  <c r="O168" i="51"/>
  <c r="N168" i="51"/>
  <c r="N160" i="51" s="1"/>
  <c r="M168" i="51"/>
  <c r="M160" i="51" s="1"/>
  <c r="L168" i="51"/>
  <c r="L160" i="51" s="1"/>
  <c r="J168" i="51"/>
  <c r="J160" i="51" s="1"/>
  <c r="K168" i="51"/>
  <c r="K160" i="51" s="1"/>
  <c r="F9" i="53" l="1"/>
  <c r="D5" i="54"/>
  <c r="D6" i="54" s="1"/>
  <c r="D7" i="54" s="1"/>
  <c r="D8" i="54" s="1"/>
  <c r="D9" i="54" s="1"/>
  <c r="D19" i="54"/>
  <c r="D20" i="54" s="1"/>
  <c r="D21" i="54" s="1"/>
  <c r="D22" i="54" s="1"/>
  <c r="D23" i="54" s="1"/>
  <c r="AD159" i="51"/>
  <c r="AD168" i="51"/>
  <c r="J163" i="51"/>
  <c r="AD178" i="51"/>
  <c r="V5" i="53"/>
  <c r="AD188" i="51"/>
  <c r="K163" i="51"/>
  <c r="O160" i="51"/>
  <c r="O163" i="51" s="1"/>
  <c r="G4" i="53"/>
  <c r="G9" i="53" s="1"/>
  <c r="P160" i="51"/>
  <c r="P163" i="51" s="1"/>
  <c r="H4" i="53"/>
  <c r="H9" i="53" s="1"/>
  <c r="Q160" i="51"/>
  <c r="Q163" i="51" s="1"/>
  <c r="I4" i="53"/>
  <c r="I9" i="53" s="1"/>
  <c r="R160" i="51"/>
  <c r="R163" i="51" s="1"/>
  <c r="J4" i="53"/>
  <c r="J9" i="53" s="1"/>
  <c r="B9" i="53"/>
  <c r="V2" i="53"/>
  <c r="E9" i="53"/>
  <c r="V3" i="53"/>
  <c r="U9" i="53"/>
  <c r="T9" i="53"/>
  <c r="S9" i="53"/>
  <c r="R9" i="53"/>
  <c r="Q9" i="53"/>
  <c r="P9" i="53"/>
  <c r="O9" i="53"/>
  <c r="N9" i="53"/>
  <c r="M9" i="53"/>
  <c r="L9" i="53"/>
  <c r="K9" i="53"/>
  <c r="V6" i="53"/>
  <c r="L163" i="51"/>
  <c r="AC163" i="51"/>
  <c r="AB163" i="51"/>
  <c r="AA163" i="51"/>
  <c r="Z163" i="51"/>
  <c r="Y163" i="51"/>
  <c r="X163" i="51"/>
  <c r="W163" i="51"/>
  <c r="V163" i="51"/>
  <c r="U163" i="51"/>
  <c r="T163" i="51"/>
  <c r="S163" i="51"/>
  <c r="N163" i="51"/>
  <c r="M163" i="51"/>
  <c r="D10" i="54" l="1"/>
  <c r="D24" i="54"/>
  <c r="AD160" i="51"/>
  <c r="AD163" i="51"/>
  <c r="V9" i="53"/>
  <c r="V4" i="53"/>
  <c r="D12" i="54" l="1"/>
  <c r="D11" i="54"/>
  <c r="D25" i="54"/>
  <c r="D26" i="54"/>
</calcChain>
</file>

<file path=xl/sharedStrings.xml><?xml version="1.0" encoding="utf-8"?>
<sst xmlns="http://schemas.openxmlformats.org/spreadsheetml/2006/main" count="1028" uniqueCount="724">
  <si>
    <t>Application Reference</t>
  </si>
  <si>
    <t>Site Address</t>
  </si>
  <si>
    <t>Description</t>
  </si>
  <si>
    <t>Date of Permission</t>
  </si>
  <si>
    <t>SLAA Reference</t>
  </si>
  <si>
    <t>Capacity (Gross)</t>
  </si>
  <si>
    <t>Units Lost</t>
  </si>
  <si>
    <t xml:space="preserve">Capacity (Net) </t>
  </si>
  <si>
    <t>Pre-Local Plan Period</t>
  </si>
  <si>
    <t>2021/22</t>
  </si>
  <si>
    <t>2022/23</t>
  </si>
  <si>
    <t>2023/24</t>
  </si>
  <si>
    <t>2024/25</t>
  </si>
  <si>
    <t>2025/26</t>
  </si>
  <si>
    <t>2026/27</t>
  </si>
  <si>
    <t>2027/28</t>
  </si>
  <si>
    <t>2028/29</t>
  </si>
  <si>
    <t>2029/30</t>
  </si>
  <si>
    <t>2030/31</t>
  </si>
  <si>
    <t>2031/32</t>
  </si>
  <si>
    <t>2032/33</t>
  </si>
  <si>
    <t>2033/34</t>
  </si>
  <si>
    <t>2034/35</t>
  </si>
  <si>
    <t>2035/36</t>
  </si>
  <si>
    <t>2036/37</t>
  </si>
  <si>
    <t>2037/38</t>
  </si>
  <si>
    <t>2038/39</t>
  </si>
  <si>
    <t>2039/40</t>
  </si>
  <si>
    <t>2040/41</t>
  </si>
  <si>
    <t>Dwellings Delivered During Plan Period</t>
  </si>
  <si>
    <t>Notes on Deliverability</t>
  </si>
  <si>
    <t>Year 1</t>
  </si>
  <si>
    <t>Year 2</t>
  </si>
  <si>
    <t>Year 3</t>
  </si>
  <si>
    <t>Year 4</t>
  </si>
  <si>
    <t>Year 5</t>
  </si>
  <si>
    <t>Sites (1-4) (Excluding technical starts whereby permission lapsed &gt;10 years ago)</t>
  </si>
  <si>
    <t>N/A</t>
  </si>
  <si>
    <t>UTT/1006/04/DFO</t>
  </si>
  <si>
    <t>SECTOR 1 EMBLEMS 2_x000D_
LAND TO THE NORTH OF GODFREY WAY_x000D_
GREAT DUNMOW_x000D_
CM6 1EF</t>
  </si>
  <si>
    <t>Approval of reserved matters following the grant of outline permission for erection of 105 dwellings and garages with associated highway works</t>
  </si>
  <si>
    <t>Category A - Detailed consent granted and spine road in situ, however, construction works not substantially commenced. Typical lead-in times and build out rates would suggest that complete delivery would fall within the 5-year period, however, given the extent of time that has elapsed since a technical start was made, only a partial contribution from this site has been applied.</t>
  </si>
  <si>
    <t>UTT/0386/05/DFO</t>
  </si>
  <si>
    <t>SECTOR 3, PHASE 3_x000D_
WOODLANDS PARK_x000D_
GREAT DUNMOW</t>
  </si>
  <si>
    <t>Construction of 100 dwellings</t>
  </si>
  <si>
    <t>UTT/0392/05/DFO
UTT/0246/07/FUL
UTT/0399/08/FUL
UTT/0406/08/FUL</t>
  </si>
  <si>
    <t>SECTOR 3,_x000D_
WOODLANDS PARK,_x000D_
GREAT DUNMOW</t>
  </si>
  <si>
    <t>Construction of 300 dwellings</t>
  </si>
  <si>
    <t>Category A - Detailed consent granted and dwellings already completed on-site. Site is deliverable during the 5-year period.
UTT/23/1066/FUL - Awaiting decision, however, proposed replacement of 71 dwellings originally permitted with 58 dwellings.</t>
  </si>
  <si>
    <t>UTT/0395/05/FUL</t>
  </si>
  <si>
    <t>SECTOR 2 _x000D_
WOODLANDS PARK _x000D_
GREAT DUNMOW</t>
  </si>
  <si>
    <t>Construction of 51 dwellings and associated estate roads, footpaths, garages, car spaces, foul and surface water drainage, amenity areas, boundary treatment and landscaping including a provision of landscape margin to north west by-pass</t>
  </si>
  <si>
    <t>Dwelling construction completed 22/23.</t>
  </si>
  <si>
    <t>UTT/0496/05/FUL</t>
  </si>
  <si>
    <t>SECTOR 2, PHASE 4
WOODLANDS PARK
GREAT DUNMOW</t>
  </si>
  <si>
    <t>Erection of 253 dwellings</t>
  </si>
  <si>
    <t>UTT/13/1663/DFO
UTT/22/2052/FUL</t>
  </si>
  <si>
    <t>Sector 4 , Parsonage Park, Gt Dunmow, Parsonage Downs, Gt Dunmow</t>
  </si>
  <si>
    <t xml:space="preserve"> Dem of derelict farmhouse &amp; construction of up to 125 dwellings( 15 x2, 14 x3 &amp; 1 x 4 bed Aff houses, 10 x1 &amp; 10x2bed Afford Flats=50 Aff &amp; 75 Mkts (bed unknown)</t>
  </si>
  <si>
    <t>Category A - Detailed consent granted and and dwellings already completed on-site. Site is deliverable during the 5-year period. However, due recent delay in delivery a more cautious build out rate has been applied.
UTT/22/2052/FUL - Supersedes 35 dwellings of permission UTT/13/1663/DFO and replaces with 28 dwellings (a 7 dwelling loss).</t>
  </si>
  <si>
    <t xml:space="preserve">UTT/13/1684/OP
UTT/17/3106/DFO </t>
  </si>
  <si>
    <t>Ld at Smiths Farm, Chelmsford Road, Great Dunmow (West of Chelmsford Road)</t>
  </si>
  <si>
    <t>Redevelopment to provide 370 Res units to include 70 extra care units, new retail food store, B1,B2 &amp;B8 employment land</t>
  </si>
  <si>
    <t>Category A - 115 dwellings approved in detail under hybrid permission UTT/13/1684/OP. Technical start made but no substantial construction works commenced.
Category B - 255 dwellings approved but with details reserved. These details are currently pending determination under UTT/17/3106/DFO. It is noted that new plans were submitted to this application as of March 2025.
Given ongoing delays with the delivery of this site, it is not considered probable that any dwellings will be delivered within the 5-year period. However, as portion of the site is Category A, delivery beginning in the year immediately following the 5-year period is realistic.
It should be noted that the 70 extra care units comprise self-contained units which are to be treated as standalone dwellings for the purposes of assessing 5YLS.</t>
  </si>
  <si>
    <t>UTT/16/1856/DFO</t>
  </si>
  <si>
    <t>Land South Of Radwinter Road Saffron Walden</t>
  </si>
  <si>
    <t xml:space="preserve">Application for the approval of matters reserved by outline planning permission UTT/13/3467/OP comprising the erection of 200 dwellings of mixed size and tenure, including link road, residential access roads, public open space, surface water attenuation areas and landscaping, and access to and preparation of land for a one form entry primary school </t>
  </si>
  <si>
    <t>UTT/18/0103/DFO</t>
  </si>
  <si>
    <t>Land To The South Of
The Endway
Great Easton</t>
  </si>
  <si>
    <t>Details following outline application UTT/17/0259/OP for 9 no. dwellings , details of appearance and scale</t>
  </si>
  <si>
    <t>UTT/20/1473/DFO</t>
  </si>
  <si>
    <t>Land East Of Green Hollow_x000D_Clapton Hall Lane_x000D_Dunmow_x000D__x000D_</t>
  </si>
  <si>
    <t>Details following outline application UTT/17/1114/OP for the erection of 5 no. dwellings - details of appearance, landscaping and scale.</t>
  </si>
  <si>
    <t>Dwelling construction completed 23/24.</t>
  </si>
  <si>
    <t>UTT/17/1490/FUL</t>
  </si>
  <si>
    <t>Millside 
Stortford Road
Hatfield Heath
CM22 7DL</t>
  </si>
  <si>
    <t>Demolition of existing outbuildings and proposed construction of 5 new dwellings with garaging in the grounds of Millside, and the addition of a detached garage to the existing house with a new access to be formed to serve Millside and Plot 1.</t>
  </si>
  <si>
    <t>Category A - Detailed consent granted and technical start made, however, construction works not substantially commenced. Site is deliverable during the 5-year period.</t>
  </si>
  <si>
    <t>UTT/17/1652/FUL</t>
  </si>
  <si>
    <t>Sector 3 Woodland Park Great Dunmow_x000D_Woodside Way_x000D_Dunmow_x000D__x000D_</t>
  </si>
  <si>
    <t>Erection of  20 no.  two bedroom apartments, layout parking, amenity space and landscaping.</t>
  </si>
  <si>
    <t>Category A - Detailed consent granted and technical start made, however, above ground works not substantially commenced. Site is deliverable during the 5-year period.</t>
  </si>
  <si>
    <t>UTT/17/1852/FUL</t>
  </si>
  <si>
    <t>Land Adj To Coppice Close
Dunmow Road
Takeley</t>
  </si>
  <si>
    <t>Residential development of 20 dwellings with associated vehicular access points off Dunmow Road, open space, car parking and associated infrastructure.</t>
  </si>
  <si>
    <t>UTT/18/1608/FUL</t>
  </si>
  <si>
    <t>Land To The West Of The Oak Barn
Green Street
Elsenham</t>
  </si>
  <si>
    <t>Proposed erection of 5 no. new dwellings</t>
  </si>
  <si>
    <t>UTT/17/3571/FUL</t>
  </si>
  <si>
    <t>Land East Of Claypit Villas
Bardfield Road
Thaxted</t>
  </si>
  <si>
    <t>Proposed residential development and associated infrastructure to erect 9 no. dwellings.</t>
  </si>
  <si>
    <t>Category A - Detailed consent granted and construction works commenced. Site is deliverable during the 5-year period.</t>
  </si>
  <si>
    <t>UTT/18/2055/FUL</t>
  </si>
  <si>
    <t>Cutlers Green Farm
Cutlers Green
Cutlers Green Lane
Thaxted</t>
  </si>
  <si>
    <t>Change of use of Grade II Listed barn to provide a residential dwelling, change of use and extension of curtilage barn to residential, change of use and residential conversion of existing agricultural silos, demolition of other agricultural buildings and structures, and erection of new agricultural-style dwellings and link buildings to provide 7 residential dwellings with associated parking, landscaping and private amenity space. Erection of new garage to serve plot 1</t>
  </si>
  <si>
    <t>Category A - Detailed consent granted and construction works commenced for two plots on-site. Site is deliverable during the 5-year period.
1 Plot built, accounted for under a minor app ref which superseded 1 plot of this application.</t>
  </si>
  <si>
    <t>UTT/20/0336/DFO</t>
  </si>
  <si>
    <t>Land South East Of Great Hallingbury Manor
Bedlars Green Road
Tilekiln Green
Great Hallingbury CM22 7TJ</t>
  </si>
  <si>
    <t>Details following outline approval UTT/16/3669/OP for the erection of 35 no. Dwellings - details of appearance, landscaping, layout scale and access.</t>
  </si>
  <si>
    <t>Category A - Detailed consent granted and all dwellings bar 1 already completed on-site. Site is deliverable during the 5-year period.</t>
  </si>
  <si>
    <t>UTT/22/1040/PINS</t>
  </si>
  <si>
    <t>Former Friends’ School, Mount Pleasant Rd, Saffron Walden CB11 3EB</t>
  </si>
  <si>
    <t>Consultation on S62A/22/0000002 for conversion of buildings and demolition of buildings to allow redevelopment to provide 96 dwellings, swimming pool and changing facilities, associated recreation facilities, access and landscaping.</t>
  </si>
  <si>
    <t>Category A - Detailed consent granted and 9 plots with issued Building Contol completion certificates. Site is deliverable during the 5-year period.</t>
  </si>
  <si>
    <t>UTT/18/2820/FUL</t>
  </si>
  <si>
    <t xml:space="preserve">Land At
Thaxted Road 
Saffron Walden </t>
  </si>
  <si>
    <t>Proposed erection of 14 dwellings comprising of 7 no. one bed flats, 3 no. 2 bed flats, 2 no. three bed houses and 2 no. 4 bed houses including associated external works with all dwellings provided as affordable housing.</t>
  </si>
  <si>
    <t>UTT/18/3399/FUL</t>
  </si>
  <si>
    <t>Former Walden Dairy
135 Thaxted Road
Saffron Walden
CB11 3BJ</t>
  </si>
  <si>
    <t>Demolition of existing buildings and erection of 7 no. residential units</t>
  </si>
  <si>
    <t>Dwelling construction completed 24/25</t>
  </si>
  <si>
    <t>UTT/19/2842/FUL</t>
  </si>
  <si>
    <t>The Cricketers 
22 Beaumont Hill
Great Dunmow
CM6 2AP</t>
  </si>
  <si>
    <t>Demolition of single storey extension, proposed ground and first floor extensions and conversion of former public house to form 3 no. flats. Erection of 2 no. detached dwellings and cart lodge. Creation of a new vehicular and pedestrian access</t>
  </si>
  <si>
    <t>UTT/19/2355/DFO</t>
  </si>
  <si>
    <t>Land East Of
Thaxted Road
Saffron Walden</t>
  </si>
  <si>
    <t>Approval of Reserved Matters following outlinepplication UTT/18/0824/OP details of layout, scale,
landscaping and appearance relating to the developmentof the site to provide 150 residential dwellings (Use Class
C3) and associated infrastructure works.
[UTT/18/0824/OP: Outline planning application for the development of up to 150 dwellings (Use Class C3) with all matters reserved except access]</t>
  </si>
  <si>
    <t>Category A - Detailed consent granted and dwellings already completed on-site. Site is deliverable during the 5-year period.</t>
  </si>
  <si>
    <t>UTT/22/3380/FUL</t>
  </si>
  <si>
    <t>Park Street Garage Thaxted Ltd Park Street Thaxted Essex CM6 2ND</t>
  </si>
  <si>
    <t>Demolition of existing garage workshop and erection of 2.5 storey block of 5 no. residential flats</t>
  </si>
  <si>
    <t>Category A - Detailed consent granted, however, no works commenced on-site. Site is deliverable during the 5-year period.</t>
  </si>
  <si>
    <t>UTT/18/0739/FUL</t>
  </si>
  <si>
    <t>The Joyce Frankland Academy Cambridge Road Newport CB11 3TR</t>
  </si>
  <si>
    <t xml:space="preserve">The erection of 24 dwellings with associated access, car and cycle parking and landscaping, drainage and acoustic fencing, construction of a new multi-use games area (MUGA) and floodlights, replacement floodlighting to existing artificial turf pitch, construction of new fenced tarmacadam courts for tennis and netball, first floor and side extension to the Wawn sports pavilion, new brick electrical cupboard and reconfigured car parking. </t>
  </si>
  <si>
    <t>UTT/21/0338/DFO</t>
  </si>
  <si>
    <t>Land South Of Canfield Park Cottage
Great Canfield Road
Great Canfield</t>
  </si>
  <si>
    <t>Details following outline application UTT/18/0507/OP (approved under appeal reference APP/C1570/W/18/3210211), details of  appearance, layout, landscaping and scale.- Revised scheme  to that approved under UTT/19/2670/DFO for plots 3, 4 and 5</t>
  </si>
  <si>
    <t>UTT/18/2959/DFO</t>
  </si>
  <si>
    <t>Land East Of
Little Walden Road
Saffron Walden</t>
  </si>
  <si>
    <t>Reserved matters following UTT/16/2210/OP for 85 residential dwellings including all necessary infrastructure and landscaping. Details of appearance, landscaping, layout and scale.</t>
  </si>
  <si>
    <t>UTT/19/2288/FUL</t>
  </si>
  <si>
    <t>Land North Of Bartholomew Close
Bartholomew Close
Great Chesterford</t>
  </si>
  <si>
    <t>Proposed residential development of up to 13 dwellings including associated external works and parking.</t>
  </si>
  <si>
    <t>UTT/22/1727/FUL</t>
  </si>
  <si>
    <t>Land Adjacent The Granary
Stortford Road
Dunmow</t>
  </si>
  <si>
    <t>Erection of 6 no. three bed residential dwellings</t>
  </si>
  <si>
    <t>UTT/21/0757/DFO</t>
  </si>
  <si>
    <t>Land At Maranello Watch House
Green Felsted
Dunmow
Essex
CM6 3EF</t>
  </si>
  <si>
    <t>Details following outline approval UTT/20/1596/OP for 7 no. dwellings - details of layout, scale, landscaping and appearance. (The outline planning application was NOT an environment impact assessment application)</t>
  </si>
  <si>
    <t>UTT/21/0009/DFO</t>
  </si>
  <si>
    <t>Land south of the Farmhouse, Old Mead Road, Henham, Hertfordshire</t>
  </si>
  <si>
    <t>Details following outline approval UTT/18/3370/OP for the erection of up to 9 no. dwellings - details of layout, appearance and landscaping.</t>
  </si>
  <si>
    <t>Category A - Detailed consent granted and construction works commenced and 3 plots complete. Site is deliverable during the 5-year period.</t>
  </si>
  <si>
    <t>UTT/18/2049/FUL</t>
  </si>
  <si>
    <t>Land To The South Of 
The Street
Takeley
CM22 6LY</t>
  </si>
  <si>
    <t>Erection of 8 no. residential units and associated parking.</t>
  </si>
  <si>
    <t>UTT/20/0028/DFO</t>
  </si>
  <si>
    <t>Land Off
Stevens Lane
Felsted</t>
  </si>
  <si>
    <t>Details following outline permission UTT/17/0649/OP (granted under appeal ref: APP/C1570/W/18/3205707) - Details of access, appearance, landscaping, layout, scale for 7 no. dwellings</t>
  </si>
  <si>
    <t>Dwelling construction completed 24/25.</t>
  </si>
  <si>
    <t>UTT/21/1755/DFO</t>
  </si>
  <si>
    <t>Land to the south of Braintree Road, Felsted, Essex</t>
  </si>
  <si>
    <t>Details following outline approval UTT/18/3529/OP (approved under appeal reference APP/C1570/W/19/3234739) for the erection of up to 30 no. Dwellings with associated roads and infrastructure - details of appearance, landscaping, layout and scale.</t>
  </si>
  <si>
    <t>Category A - Detailed consent granted and works commenced on-site. Site is deliverable during the 5-year period.</t>
  </si>
  <si>
    <t>UTT/20/2380/PAO3</t>
  </si>
  <si>
    <t>The Old Mill Haslers Lane Dunmow CM6 1XS</t>
  </si>
  <si>
    <t>Prior Notification of change of use of a building from office (use Class B1) to 12 no. dwellings (use Class C3)</t>
  </si>
  <si>
    <t>UTT/21/3269/DFO</t>
  </si>
  <si>
    <t>Land To The North West Of
Henham Road
Elsenham
Hertfordshire</t>
  </si>
  <si>
    <t>Details following outline approval UTT/17/3573/OP (approved under appeal reference APP/C1570/W/19/3243744) for access road infrastructure to serve up to 350 new homes and associated uses - details of appearance, landscaping, layout and scale.</t>
  </si>
  <si>
    <t>Category A - Detailed consent granted and dwellings already completed on-site. The site is deliverable during the 5-year period in accordance with typical build-out rates.</t>
  </si>
  <si>
    <t>UTT/20/2220/DFO</t>
  </si>
  <si>
    <t>Land West Of Woodside Way
Woodside Way
Dunmow</t>
  </si>
  <si>
    <t>Details following outline approval UTT/13/2107/OP and UTT/18/1826/DFO - details of layout, scale, landscaping and appearance relating to the development of the site to provide 326 residential dwellings and associated infrastructure works</t>
  </si>
  <si>
    <t>Category A - Detailed consent granted and dwellings already completed on-site. Site is deliverable during the 5-year period in accordance with typical build out rates.</t>
  </si>
  <si>
    <t>UTT/20/3329/DFO</t>
  </si>
  <si>
    <t>Land To The South West Of
London Road
Little Chesterford</t>
  </si>
  <si>
    <t>Reserved Matters application, seeking approval of appearance, layout, scale and landscaping, for 76 dwellings following approval of outline planning permission UTT/19/0573/OP.</t>
  </si>
  <si>
    <t>UTT/20/2148/DFO</t>
  </si>
  <si>
    <t>Land To The North And East Of Priory Lodge
Station Road
Little Dunmow</t>
  </si>
  <si>
    <t>Details following outline approval UTT/17/3556/OP - details of appearance, landscaping, layout and scale (Outline application with all matters reserved except for access for the demolition of all commercial buildings and removing of commercial storage and the erection of  8 no.  detached dwellings, modifying the existing access to Priory Lodge)</t>
  </si>
  <si>
    <t>UTT/20/3419/DFO</t>
  </si>
  <si>
    <t>Details following outline approval UTT/13/2107/OP and UTT/18/1826/DFO - details of layout, scale, landscaping and appearance relating to the development of the site to provide 464 residential dwellings and associated landscaping and infrastructure works</t>
  </si>
  <si>
    <t>UTT/21/0692/FUL</t>
  </si>
  <si>
    <t>Marstons, Start Hill, Stane Street, Great Hallingbury, Bishops Stortford, Hertfordshire, CM22 7TA</t>
  </si>
  <si>
    <t>Demolition of existing dwelling and erection of 8 no. dwellings, along with other associated development including access, car parking and landscaping</t>
  </si>
  <si>
    <t>Category A - Detailed consent granted and technical start made. Site is deliverable during the 5-year period.</t>
  </si>
  <si>
    <t>UTT/20/0864/FUL</t>
  </si>
  <si>
    <t>Land Behind_x000D_The Old Cement Works_x000D_Thaxted Road_x000D_Saffron Walden_x000D_Essex_x000D__x000D_</t>
  </si>
  <si>
    <t>Erection of 35 Dwellinghouses (Revised scheme to that approved under UTT/16/1444/OP and UTT/17/3038/DFO</t>
  </si>
  <si>
    <t>Category A - Detailed consent granted, 6 plots under completed. Site is deliverable during the 5-year period.</t>
  </si>
  <si>
    <t>UTT/19/1789/FUL</t>
  </si>
  <si>
    <t>Land at Pound Hill, Little Dunmow</t>
  </si>
  <si>
    <t>Residential development comprising 14 dwellings (use class C3), vehicular access, public open space, sustainable drainage systems and all other associated hard/soft landscaping and infrastructure.</t>
  </si>
  <si>
    <t>UTT/21/2337/FUL</t>
  </si>
  <si>
    <t>Barnmead, Start Hill, Stane Street, Great Hallingbury, CM22 7TA</t>
  </si>
  <si>
    <t>Conversion of garages from plots 2-5 into living accommodation and adding a room in the roof of plots 2 and 3 (amendment to previously approved application No. UTT/18/1982/FUL).</t>
  </si>
  <si>
    <t>UTT/21/2465/DFO
UTT/23/1046/FUL</t>
  </si>
  <si>
    <t>Land south of Radwinter Road, Radwinter Road, Saffron Walden, Essex</t>
  </si>
  <si>
    <t>Details following outline approval UTT/17/3426/OP (approved under appeal APP/C1570/W/19/3227368) for extra care housing (use class C2) together with associated infrastructure including road, drainage and access - details of appearance, landscaping, layout and scale</t>
  </si>
  <si>
    <t>UTT/20/1098/FUL</t>
  </si>
  <si>
    <t>Land To The East Of
Tilekiln Green
Great Hallingbury</t>
  </si>
  <si>
    <t>Construction of 15 new dwellings, including 6 affordable dwellings, vehicular access and associated parking and landscaping</t>
  </si>
  <si>
    <t>UTT/21/1121/DFO</t>
  </si>
  <si>
    <t>Land South Of Green Corners
Latchmore Bank
Little Hallingbury
Hertfordshire</t>
  </si>
  <si>
    <t>Details following outline application UTT/19/1896/OP for 5 no. dwellings. Details of layout, appearance, scale and landscaping</t>
  </si>
  <si>
    <t>UTT/20/3395/FUL</t>
  </si>
  <si>
    <t>Tiggers, Ongar Road, Dunmow, Essex, CM6 1EX</t>
  </si>
  <si>
    <t>1 no. Additional dwelling above garaging and amendments to the gardens of plots 2, 3, 4 and 5 of previously approved application  UTT/18/3089/FUL
[UTT/18/3089/FUL: Removal of existing mobile home and erection of 9 no. residential dwellings.]</t>
  </si>
  <si>
    <t>UTT/19/2354/OP</t>
  </si>
  <si>
    <t>Land To The West Of
Buttleys Lane
Dunmow</t>
  </si>
  <si>
    <t>Outline application for the construction of up to 60 dwellings with a new vehicular access to be agreed in detail and all other matters to be reserved.</t>
  </si>
  <si>
    <t>Category B - UTT/24/3245/DFO validated and awaiting decision so not included in the 5YLS. Delivery within the following three years is realistic in accordance with typical lead-in times and build out rates.</t>
  </si>
  <si>
    <t>UTT/18/2574/OP</t>
  </si>
  <si>
    <t>Land south of Stortford Road, Dunmow</t>
  </si>
  <si>
    <t>Hybrid planning application with: Outline planning permission (all matters reserved except for points of access) sought for demolition of existing buildings (excluding Folly Farm) and development of up to 332 dwellings, including affordable housing, 1,800 sqm Health Centre (Class D1) and new access from roundabout on B1256 Stortford Road together with provision of open space incorporating SuDS and other associated works. Full planning permission sought for demolition of existing buildings (including Staggs Farm) and development of Phase 1 to comprise 108 dwellings, including affordable housing, a new access from roundabout on B1256 Stortford Road, internal circulation roads and car parking, open space incorporating SuDS and play space and associated landscaping, infrastructure and other works. 14ha of land to be safeguarded for education use via a S.106 Agreement | Land South Of Stortford Road Dunmow</t>
  </si>
  <si>
    <t>Category A - Detailed consent granted for 108 dwellings, which are deliverable within the 5-year period.
Category B - No DFO applications submitted pursuant to the remaining 332 dwellings, which are not included within 5YLS. Delivery as proposed within the following years is in accordance with typical lead-in times and build out rates.</t>
  </si>
  <si>
    <t>UTT/20/0223/FUL</t>
  </si>
  <si>
    <t>The Cottage, Molehill Green, Takeley, CM22 6PQ</t>
  </si>
  <si>
    <t>Demolition of existing terrace houses, Village Stores, Meadow View and The Cottage, merging their plots to enable the erection of 6 no. Terrace houses with associated parking and landscaping including new access road.</t>
  </si>
  <si>
    <t>UTT/22/2763/DFO</t>
  </si>
  <si>
    <t>Land east of Warehouse Villas, Stebbing Road, Stebbing, Essex</t>
  </si>
  <si>
    <t>Reserved matters application consisting of details of appearance, landscaping, layout and scale of the 10 no. Market Housing Plots 7 - 16 following outline application UTT/19/0476/OP for the erection of 17 dwellings.</t>
  </si>
  <si>
    <t>Category A - Detailed consent granted and 1 plot completd. Site is deliverable during the 5-year period.</t>
  </si>
  <si>
    <t>UTT/22/0676/DFO</t>
  </si>
  <si>
    <t>Reserved matters application consisting of details of layout, scale, landscaping and appearance of the Affordable Housing Plots 1-7 following outline application UTT/19/0476/OP for the erection of 17 dwellings</t>
  </si>
  <si>
    <t>UTT/22/0070/FUL</t>
  </si>
  <si>
    <t>Oakbourne 
Hammonds Road
Hatfield Broad Oak
CM22 7JN</t>
  </si>
  <si>
    <t>Demolition of existing residential outbuildings, the erection of a garage to serve existing dwelling, and erection of 5 no. detached dwellings with associated private garden and garage, and new access road from existing public highway</t>
  </si>
  <si>
    <t>UTT/20/3429/FUL</t>
  </si>
  <si>
    <t>The Gate Inn 
74 Thaxted Road
Saffron Walden
CB11 3AG</t>
  </si>
  <si>
    <t>Proposed conversion of existing restaurant (A3) to 2 no. dwellings (C3), including part demolition of single storey rear elements and erection of ground floor and first floor extensions. Erection of 3 no. detached dwellings to rear of site, utilising existing access of Thaxted Road, with associated parking and hard/soft landscaping.</t>
  </si>
  <si>
    <t>UTT/21/2924/FUL</t>
  </si>
  <si>
    <t>The Star Inn 
Market Place
Great Dunmow
CM6 1AX</t>
  </si>
  <si>
    <t>Change of use from hotel to 3no. two bedroom flats and 2no. one bedroom flats</t>
  </si>
  <si>
    <t>UTT/21/3095/FUL</t>
  </si>
  <si>
    <t>Falaise And Montjoy The Street Takeley Bishops Stortford CM22 6QP</t>
  </si>
  <si>
    <t>Demolition of existing pair of semi detached dwellings and the construction of six new residential dwellings and associated access, parking and landscaping.</t>
  </si>
  <si>
    <t>Category A - Detailed consent granted and 4 plots complete, although existing semi detatched pair remains in-situ. Site is deliverable during the 5-year period.</t>
  </si>
  <si>
    <t>UTT/21/3182/FUL</t>
  </si>
  <si>
    <t>Land To The East Of Station Road Little Dunmow Essex</t>
  </si>
  <si>
    <t>Proposed erection of 9 no. detached dwellings, provision of new access and associated landscaping and parking.</t>
  </si>
  <si>
    <t>Category A - Detailed consent granted and 5 plots completed. Site is deliverable during the 5-year period.</t>
  </si>
  <si>
    <t>UTT/22/0152/DFO</t>
  </si>
  <si>
    <t>Land West Of Parsonage Road Takeley</t>
  </si>
  <si>
    <t>Details following outline application UTT/19/0393/OP (approved under appeal reference APP/C1570/W/19/3234530), details of appearance, landscaping, layout and scale for the erection of 110 no. dwellings with associated open space, landscaping and other drainage and highway infrastructure.</t>
  </si>
  <si>
    <t>Category A - Detailed consent granted and construction works commenced. Site is deliverable during the 5-year period in accordance with typical lead in times and build out rates.</t>
  </si>
  <si>
    <t>UTT/20/2632/FUL</t>
  </si>
  <si>
    <t>Land West Of London Road Newport Essex</t>
  </si>
  <si>
    <t>Construction of 89 new dwellings, vehicular access from London Road and associated parking, open space and landscaping. Including the provision of ball catch netting for the recreation club, a car park and associated access for Newport Primary School including landscaping improvements, an off-site playground highway improvements to the bridleway and associated development.</t>
  </si>
  <si>
    <t>Category A - Detailed consent granted and plots completed. Site is deliverable during the 5-year period in accordance with typical lead in times and build out rates.</t>
  </si>
  <si>
    <t>UTT/21/2755/OP</t>
  </si>
  <si>
    <t>Cannons Yard Bedlars Green Bedlars Green Great Hallingbury CM22 7UZ</t>
  </si>
  <si>
    <t>Outline application with all matters reserved for 14 no. dwellings (Class C3), parking, landscaping and all associated development</t>
  </si>
  <si>
    <t>Category B - No DFO applications submitted pursuant to this outline permission, therefore site not included within 5YLS. Given limited site scale, delivery within the following year is realistic.</t>
  </si>
  <si>
    <t>UTT/22/1172/FUL
(+ See Notes)</t>
  </si>
  <si>
    <t>Dunmow Farm The Broadway Great Dunmow Essex CM6 3BJ</t>
  </si>
  <si>
    <t>Proposed conversion of building into 2 no. Dwellings (revised scheme to previously approved application UTT/20/3219/FUL).</t>
  </si>
  <si>
    <t>Supersedes UTT/20/3219/FUL. Other permissions across the site include:
UTT/22/1172/FUL - Building 1, conversion to 2 3-bed dwellings.
UTT/20/2536/PAQ3 - Building 2, conversion to 2 3-bed dwellings.Building 6, conversion to 5-bed dwelling.
UTT/20/3156/FUL - Building 5, conversion to 4-bed dwelling.
UTT/24/0261/FUL - Building 7, conversion to 5 2-bed dwellings.
UTT/20/1683/FUL - Building 3, conversion to 2 3-bed dwellings
Category A - Detailed consent granted and 6 Plots completed with a further 6 under construction. Site is deliverable during the 5-year period.</t>
  </si>
  <si>
    <t>UTT/19/3173/FUL</t>
  </si>
  <si>
    <t>Lea Hall Dunmow Road Hatfield Heath CM22 7BL</t>
  </si>
  <si>
    <t>Proposed refurbishment of Lea Hall including the addition of new detached garage and detached swimming pool building. Conversion of barns and cottage to 8 no. Dwellings. Demolition of existing stables to be replaced by 3 no. Dwellings with cart lodges and associated landscaping.</t>
  </si>
  <si>
    <t>UTT/19/0462/FUL</t>
  </si>
  <si>
    <t>Land West Of Hall Road Elsenham Essex</t>
  </si>
  <si>
    <t>Full planning application comprising a residential development for 130 dwellings (including affordable housing); the provision of open space; play areas; car parking; new pedestrian linkages; landscaping and ancillary works, with access off Hall Road, and the change of use of 0.371ha of agricultural land for educational use.</t>
  </si>
  <si>
    <t>Category A - Detailed consent granted and 38 plots completed. Site is deliverable during the 5-year period in accordance with typical lead-in times and build out rates.</t>
  </si>
  <si>
    <t>UTT/20/1882/FUL</t>
  </si>
  <si>
    <t>Land At Sunnybrook Farm Braintree Road Felsted Essex</t>
  </si>
  <si>
    <t>Construction of 24 no. dwellings and school related community car park served via a new access from Braintree Road, complete with related infrastructure and landscaping</t>
  </si>
  <si>
    <t>Category A - Detailed consent granted and 3 plots completed. Site is deliverable during the 5-year period.</t>
  </si>
  <si>
    <t>UTT/22/0355/FUL</t>
  </si>
  <si>
    <t>Land South Of Wicken Road Clavering Essex</t>
  </si>
  <si>
    <t>Proposed erection of 5 no. detached dwellings, detached garages and associated development.</t>
  </si>
  <si>
    <t>UTT/21/2649/FUL</t>
  </si>
  <si>
    <t>Land Rear Of Malt Place Cornells Lane Widdington CB11 3SP</t>
  </si>
  <si>
    <t>Demolition of five existing buildings, and erection of three new buildings forming 10 residential dwellings. Alternative scheme to that approved under references UTT/20/2154/FUL, UTT/20/0876/FUL and UTT/20/3016/FUL</t>
  </si>
  <si>
    <t>UTT/22/1103/DFO</t>
  </si>
  <si>
    <t>Land to the west of Stortford Road, Clavering, Essex</t>
  </si>
  <si>
    <t>Details following outline application UTT/20/2639/OP for the erection of 31 no. dwellings and 38 no. parking spaces - details of appearance, landscaping, layout and scale</t>
  </si>
  <si>
    <t>UTT/22/1078/DFO</t>
  </si>
  <si>
    <t xml:space="preserve">Land West Of Bury Farm
Station Road
Felsted
Essex
</t>
  </si>
  <si>
    <t>Reserved matters application, following approval of UTT/22/1078/DFO,  for appearance, landscaping layout and scale, for the proposed development of a doctors surgery and 38 dwellings. To be considered in conjunction with UTT/22/1080/FUL</t>
  </si>
  <si>
    <t>UTT/21/2509/OP</t>
  </si>
  <si>
    <t>Land South Of (East Of Griffin Place) Radwinter Road Sewards End Essex</t>
  </si>
  <si>
    <t>Outline application for the erection of up to 233 residential dwellings including affordable housing, with public open space, landscaping, sustainable drainage system (SuDS) and associated works, with vehicular access point from Radwinter Road. All matters reserved except for means of access</t>
  </si>
  <si>
    <t>Category B - No DFO applications submitted pursuant to this outline permission, therefore site not included within 5YLS. Delivery within the following five years is realistic in accordance with typical lead-in times and build out rates.</t>
  </si>
  <si>
    <t>UTT/20/0264/OP</t>
  </si>
  <si>
    <t>Land To The West Of Thaxted Road Debden Essex</t>
  </si>
  <si>
    <t>Outline permission with all matters reserved for the erection of 25 no. private and affordable dwellings</t>
  </si>
  <si>
    <t>Category B - UTT/23/0878/DFO validated 04.04.2023 and pending determination for 25 dwellings. Site not included within 5YLS, however, given limited site scale and progress made towards securing reserved matters, delivery within the following two years is realistic.</t>
  </si>
  <si>
    <t>UTT/22/2290/OP</t>
  </si>
  <si>
    <t>Station House Station Road Little Dunmow Essex CM6 3HG</t>
  </si>
  <si>
    <t>Outline planning application with all matters reserved except access, for the demolition of dwelling and all outbuildings and erection of 8 no. dwellings</t>
  </si>
  <si>
    <t>Category A - Outline consent granted but proposal comprises 'minor' development, therefore deliverable within the 5-year period. No DFO application submitted pursuant to the permission.</t>
  </si>
  <si>
    <t>UTT/22/2232/DFO</t>
  </si>
  <si>
    <t>Land at Lindsell Car Breakers, Holders Green Road, Lindsell, Dunmow, Essex, CM6 3QL</t>
  </si>
  <si>
    <t>Details following outline application UTT/21/0690/OP for the demolition of existing bungalow and car breakers/scrap yard buildings, removal of outdoor storage associated with car breakers/scrap yard, and erection of 5 no. detached dwellings. Closure of existing access and creation of new private drive. Associated landscaping - details of access, appearance, landscaping, layout and scale</t>
  </si>
  <si>
    <t>UTT/20/0422/FUL</t>
  </si>
  <si>
    <t>Land North Of Cox Ley Cox Ley Hatfield Heath Hertfordshire</t>
  </si>
  <si>
    <t xml:space="preserve">Erection of 12 no. dwellings including new access and associated landscaping. Creation of parking area for adjacent playing field. </t>
  </si>
  <si>
    <t>UTT/22/1307/FUL</t>
  </si>
  <si>
    <t>J F Knight Roadworks Ltd Copthall Lane Thaxted Essex CM6 2LG</t>
  </si>
  <si>
    <t>Proposed demolition of all existing buildings and structures. Erection of 8 no. dwellings and associated amenity space, parking, landscaping and ancillary works</t>
  </si>
  <si>
    <t>Category A - Detailed consent granted and plots completed. Site is deliverable during the 5-year period.</t>
  </si>
  <si>
    <t>UTT/22/1939/DFO</t>
  </si>
  <si>
    <t>Land North Of Ashdon Road
Ashdon Road
Saffron Walden</t>
  </si>
  <si>
    <t>Deatails follwing outline application UTT/17/3413/OP - details of  layout, appearance, landscaping and scale, for the development of 55 dwellings together with associated open space, landscaping, parking and supporting infrastructure</t>
  </si>
  <si>
    <t>Category A - Detailed consent granted and 32 plots completed. Site is deliverable during the 5-year period.</t>
  </si>
  <si>
    <t>UTT/22/2094/DFO</t>
  </si>
  <si>
    <t>Marlensdale Burton End Stansted Essex CM24 8UF</t>
  </si>
  <si>
    <t>Details following outline application UTT/19/2666/OP for the demolition of existing agricultural buildings and erection of 5 no. dwellings - details of access, appearance, layout and scale.</t>
  </si>
  <si>
    <t>UTT/22/2190/DFO</t>
  </si>
  <si>
    <t>Land Opposite Roding Hall Dunmow Road High Roding Essex</t>
  </si>
  <si>
    <t>Details following outline application UTT/20/2759/OP (approved under appeal reference APP/C1570/W/21/3277289) for 5 no. dwellings - details of access, appearance, landscaping, layout and scale</t>
  </si>
  <si>
    <t>UTT/22/2185/FUL</t>
  </si>
  <si>
    <t>Land At The Former Takeley Service Station Dunmow Road Takeley Essex CM22 6SP</t>
  </si>
  <si>
    <t>Proposed redevelopment of the Dunmow Road Car Park to provide 8 no. Dwellings including associated parking and landscaping works.</t>
  </si>
  <si>
    <t>UTT/21/2719/FUL</t>
  </si>
  <si>
    <t>Land North Of Braintree Road Dunmow</t>
  </si>
  <si>
    <t>Proposed erection of 32 no. self build and custom build dwellings</t>
  </si>
  <si>
    <t>UTT/21/2488/OP</t>
  </si>
  <si>
    <t>Land East Of Parsonage Road Takeley</t>
  </si>
  <si>
    <t>Outline planning application with all matters reserved except access for up to 88 dwellings (including affordable housing and self/custom-build plots), as well as public open space, children's play area, landscape infrastructure including a buffer to Priors Wood Ancient Woodland and all other associated infrastructure</t>
  </si>
  <si>
    <t>Category B - No DFO applications submitted pursuant to this outline permission, therefore site not included within 5YLS. Delivery within the following years is realistic in accordance with typical lead-in times and build out rates.</t>
  </si>
  <si>
    <t>UTT/21/3311/OP</t>
  </si>
  <si>
    <t>Land West Of Garnetts Dunmow Road Takeley</t>
  </si>
  <si>
    <t>Outline planning application with all matters reserved, for up to 155 dwellings (including affordable housing and self/custom build plots), as well as public open space, children's play area, land retained in agricultural use, landscaping and all other associated infrastructure</t>
  </si>
  <si>
    <t>UTT/22/2950/PAQ3</t>
  </si>
  <si>
    <t>Building At Marks Hall Marks Hall Lane Margaret Roding Essex</t>
  </si>
  <si>
    <t>Prior Notification of change of use of agricultural building to 5 no. dwellings</t>
  </si>
  <si>
    <t>UTT/22/1433/FUL</t>
  </si>
  <si>
    <t>Barns At Glebe Farm Mill End Green Road Great Easton Essex</t>
  </si>
  <si>
    <t>Demolition of existing buildings and the erection of five dwellings with associated garaging, landscaping and operational development (Following grant of prior approval for change of use to create five dwellings)</t>
  </si>
  <si>
    <t>Category A - Detailed consent granted and construction ongoing for all plots. Site is deliverable during the 5-year period.</t>
  </si>
  <si>
    <t>UTT/21/0245/FUL</t>
  </si>
  <si>
    <t>Venn House Tenterfields Great Dunmow CM6 1HH</t>
  </si>
  <si>
    <t>Demolition of existing buildings and construction of 12 no. residential dwellings (Use Class C3) with associated landscaping, access, and infrastructure.</t>
  </si>
  <si>
    <t>UTT/21/1495/FUL</t>
  </si>
  <si>
    <t>Land East Of The Stag Inn Duck Street Little Easton Essex</t>
  </si>
  <si>
    <t>Erection of 44 residential units and 3 commercial units (flexible space); inclusion of 3 additional plots for self-build homes; together with associated access, carparking and landscaping</t>
  </si>
  <si>
    <t>Category A - Detailed consent granted and 2 plots completed. Site is deliverable during the 5-year period.</t>
  </si>
  <si>
    <t>UTT/22/3287/PAQ3</t>
  </si>
  <si>
    <t>Bradleys Barn Brick Kiln Lane Rickling Green</t>
  </si>
  <si>
    <t>UTT/22/1835/DFO</t>
  </si>
  <si>
    <t>Watch House Watch House Road Stebbing Dunmow Essex CM6 3SS</t>
  </si>
  <si>
    <t>Details following outline application UTT/21/0330/OP for erection of 3 detached dwellings and 2 semi-detached dwellings with associated accesses and garaging - details of appearance, landscaping, layout and scale</t>
  </si>
  <si>
    <t>UTT/22/1764/FUL</t>
  </si>
  <si>
    <t>Woodside Farm Gallows Green Road Great Easton Essex CM6 3QS</t>
  </si>
  <si>
    <t>Demolition of existing dwelling and erection of replacement dwelling. Alterations to existing access to provide a type f minor access road. Demolition of 4568.8 square metres of intensive poultry rearing/production buildings and associated hardstandings/structures. Erection of 4 no. detached dwellings with associated garaging, parking and gardens. Provision of ecology areas.</t>
  </si>
  <si>
    <t>UTT/22/2632/FUL</t>
  </si>
  <si>
    <t>Land Adjacent To The Green Man Mill End Green Road Great Easton Essex</t>
  </si>
  <si>
    <t>Erection of 5 no. dwellings with associated parking and landscaping.</t>
  </si>
  <si>
    <t>Category A - Detailed consent granted and works ongoing. Site is deliverable during the 5-year period.</t>
  </si>
  <si>
    <t>UTT/20/1929/OP</t>
  </si>
  <si>
    <t>Helena Romanes School Parsonage Downs Dunmow CM6 2AT</t>
  </si>
  <si>
    <t>Outline application with all matters reserved except access for the erection of up to 200 dwellings, demolition of existing school buildings, public open space, landscaping, sustainable drainage system and vehicular access from the B1008 Parsonage Downs.</t>
  </si>
  <si>
    <t>UTT/22/2917/OP</t>
  </si>
  <si>
    <t>Land West Of Clatterbury Lane Clavering Essex</t>
  </si>
  <si>
    <t>Outline planning application with all matters reserved except access for five dwellings with landscaping and associated infrastructure.</t>
  </si>
  <si>
    <t>Category A - Outline consent granted but proposal comprises 'minor' development, therefore deliverable within the 5-year period. DFO currently pending determination.</t>
  </si>
  <si>
    <t>UTT/19/1437/FUL</t>
  </si>
  <si>
    <t>77 High Street
Great Dunmow
CM6 1AE</t>
  </si>
  <si>
    <t>Demolition of existing buildings and erection of 29 no. Retirement Living (Category II Sheltered Housing) apartments for the elderly with associated communal facilities, car parking and landscaping</t>
  </si>
  <si>
    <t>UTT/19/2388/DFO</t>
  </si>
  <si>
    <t>Land North Of
Water Lane
Stansted</t>
  </si>
  <si>
    <t>Approval of reserved matters following outline application UTT/16/2865/OP. Details of appearance, landscaping and layout relating to the redevelopment of the former gas holder site to provide 9 no. dwellings.</t>
  </si>
  <si>
    <t>UTT/19/2900/DFO</t>
  </si>
  <si>
    <t>Bricketts
London Road
Newport
CB11 3PP</t>
  </si>
  <si>
    <t>Details following outline application UTT/16/1290/OP - Details of appearance, landscaping, layout and scale for 11 dwellings</t>
  </si>
  <si>
    <t>UTT/20/0757/DFO</t>
  </si>
  <si>
    <t>Land West Of Maranello
Watch House Green
Felsted
CM6 3EF</t>
  </si>
  <si>
    <t>Details following outline application UTT/18/1011/OP (granted under appeal ref: APP/C1570/W/18/3210501) for 28 dwellings. Details of appearance, landscaping, and scale.</t>
  </si>
  <si>
    <t>UTT/19/2852/FUL</t>
  </si>
  <si>
    <t>Land West Of
Stortford Road
Clavering</t>
  </si>
  <si>
    <t>Technical Details pursuant to Planning in Principle ref UTT/18/3326/PIP for the erection 8 dwellings</t>
  </si>
  <si>
    <t>UTT/19/1508/FUL</t>
  </si>
  <si>
    <t>Land East Of St Edmunds Lane
Dunmow</t>
  </si>
  <si>
    <t>Construction of 22 Custom/ Self Build Dwellings (Revised Schemes to UTT/17/3623/DFO)</t>
  </si>
  <si>
    <t>Category A - Detailed consent granted and construction works nearing completion. Site is deliverable during the 5-year period
1 plot superseded by a dwelling accounted for under Sites 1-4 row..</t>
  </si>
  <si>
    <t>UTT/20/3475/CLE</t>
  </si>
  <si>
    <t>Pauls Farm 
Little Bardfield Road
Little Bardfield
CM7 4TN</t>
  </si>
  <si>
    <t>Existing use of 5 no. caravans as residential dwellings.</t>
  </si>
  <si>
    <t>Dwelling lawful use established 21/22.</t>
  </si>
  <si>
    <t>UTT/21/2461/DFO</t>
  </si>
  <si>
    <t>Land To The West Of Isabel Drive And Off Stansted Road Elsenham</t>
  </si>
  <si>
    <t>Reserved Matters (Appearance, Landscaping, Layout and Scale) for 99 residential dwellings (Use Class C3), and associated works to include details required by Conditions; 17 (sound insulation measures) and 19 (Surface water drainage scheme) of planning permission ref: UTT/19/2470/OP</t>
  </si>
  <si>
    <t>UTT/22/3178/DFO</t>
  </si>
  <si>
    <t>Land East And North Of Clifford Smith Drive Watch House Green Felsted</t>
  </si>
  <si>
    <t>Details following outline application UTT/19/2118/OP for the erection of up to 41 no. dwellings - details of appearance, landscaping, layout and scale. Application to discharge conditions 7 and 8 (Surface Water Drainage), 11 (access arrangements), 12 (pedestrian link), and 22 (Energy Statement)</t>
  </si>
  <si>
    <t>Follows Outline permission UTT/19/2118/OP
Category A - Detailed consent granted and groundworks commenced on-site. Site is deliverable during the 5-year period.</t>
  </si>
  <si>
    <t>UTT/22/2936/FUL</t>
  </si>
  <si>
    <t>Land South Of Bardfield Road/East Of Claypits Villas Bardfield Road Thaxted</t>
  </si>
  <si>
    <t>8 no. dwellings with associated infrastructure (amendments to previously approved application UTT/19/3166/FUL - approved at appeal ref: APP/C1570/W/20/3265617).</t>
  </si>
  <si>
    <t>Supersedes UTT/19/3166/FUL
Category A - Detailed consent granted, however, no works commenced on-site. Site is deliverable during the 5-year period.</t>
  </si>
  <si>
    <t>UTT/22/2174/PINS</t>
  </si>
  <si>
    <t>Land South Of Henham Road Elsenham</t>
  </si>
  <si>
    <t>S62A/2022/0007 - Town and Country Planning Act 1990 (Section 62A Applications)
Residential development comprising 130 dwellings, together with a new vehicular access from Henham Road, public open space, landscaping and associated highways, drainage and other infrastructure works (all matters reserved for subsequent approval apart from the primary means of access, on land to the south of Henham Road, Elsenham)</t>
  </si>
  <si>
    <t>PINS Ref. S62A/22/0007
Category B - No DFO applications submitted pursuant to this outline permission, therefore site not included within 5YLS. Delivery within the following years is realistic in accordance with typical lead-in times and build out rates.</t>
  </si>
  <si>
    <t>UTT/23/0271/FUL</t>
  </si>
  <si>
    <t>Land South Of Grange Place
High Lane
Stansted</t>
  </si>
  <si>
    <t>Erection of a detached building to accommodate 9 no. flats and associated works including new access, parking and hard and soft landscaping.</t>
  </si>
  <si>
    <t>UTT/23/1471/DFO</t>
  </si>
  <si>
    <t>Sparlings Farm 
Chelmsford Road
Barnston
Essex
CM6 1LP</t>
  </si>
  <si>
    <t>Details following outline application UTT/21/2245/OP (all matters reserved except for access and layout for 5 dwellings), details of appearance, landscaping and scale, to include the Landscape and Ecological Management plan (UTT/23/1484/DOC).</t>
  </si>
  <si>
    <t>Supersedes UTT/19/2358/FUL.and follows outline permission UTT/21/2245/OP
Category A - Detailed consent granted and 2 plots completed. Site is deliverable during the 5-year period.</t>
  </si>
  <si>
    <t>UTT/22/2208/FUL</t>
  </si>
  <si>
    <t>Parkside 
Abbey Lane
Saffron Walden
Essex
CB10 1AQ</t>
  </si>
  <si>
    <t>Proposed redevelopment of Parkside Retirement Housing, including the demolition of existing building and erection of new building to provide 24 no. apartments with associated parking, bin storage and communal gardens including alterations to existing site access.</t>
  </si>
  <si>
    <t>UTT/21/1708/OP</t>
  </si>
  <si>
    <t>Land East Of Highwood Quarry Little Easton Essex</t>
  </si>
  <si>
    <t>Outline planning application with the details of external access committed. Appearance, landscaping, layout (including internal access), scale reserved for later determination. Development to comprise: between 1,000 and 1,200 dwellings (Use Class C3); up to 21,500 sq m gross of additional development for Use Classes: C2 (residential institutions care/nursing home); E(a-f &amp; g(i)) (retail, indoor recreation, health services and offices); F1(a) (Education); F2(a-c) (local community uses); car parking; energy centre; and for the laying out of the buildings, routes, open spaces and public realm and landscaping within the development; and all associated works and operations including but not limited to: demolition; earthworks; and engineering operations. All development, works and operations to be in accordance with the Development Parameters Schedule and Plans.</t>
  </si>
  <si>
    <t>Category B - No DFO applications submitted pursuant to this outline permission, therefore site not included within 5YLS. Delivery in the following period is realistic in accordance with typical lead-in times.</t>
  </si>
  <si>
    <t>UTT/23/1045/DFO</t>
  </si>
  <si>
    <t>Land East Of London Road Great Chesterford Essex</t>
  </si>
  <si>
    <t>Details following outline application UTT/20/2724/OP for 111 no. dwellings - details of appearance, landscaping, layout and scale.</t>
  </si>
  <si>
    <t>UTT/23/0177/FUL</t>
  </si>
  <si>
    <t>Land Rear Of Canada Cottages Stortford Road Dunmow CM6 1DA</t>
  </si>
  <si>
    <t>Erection of 5 dwellings.</t>
  </si>
  <si>
    <t>UTT/23/0068/FUL</t>
  </si>
  <si>
    <t>Grove Court Nursery Rise Great Dunmow Essex CM6 1XW</t>
  </si>
  <si>
    <t>Proposed alterations and refurbishment of existing supported living housing block to reduce the number of units from 31 to 25 replacing bedsits with 1 and 2 bedroom flats. Formation of new access ramp to main entrance and refurbishment of main entrances. Formation of new secondary access to courtyard garden and renewal of landscaped gardens.</t>
  </si>
  <si>
    <t>Category A - Detailed consent granted and building control application recieved. Site is deliverable during the 5-year period.</t>
  </si>
  <si>
    <t>UTT/21/3565/DFO</t>
  </si>
  <si>
    <t>Land North Of Shire Hill Farm Shire Hill Saffron Walden Essex</t>
  </si>
  <si>
    <t xml:space="preserve">	Approval of reserved matters subject to permission UTT/17/2832/OP for up to 100 dwellings, for the following:
- Layout - Strategic highway masterplan for the spine road- Scale- Public open space- Landscaping - Appearance
Permission UTT/17/2832/OP</t>
  </si>
  <si>
    <t>Follows Outline permission UTT/17/2832/OP
Adjacent to UTT/16/1856/DFO
Category A - Detailed consent granted and works commenced on-site. Site is deliverable during the 5-year period.</t>
  </si>
  <si>
    <t>UTT/22/2555/PIP</t>
  </si>
  <si>
    <t>Land to the east of 39 Radwinter Road
Sewards End
Saffron Walden
Essex
CB10 2LR</t>
  </si>
  <si>
    <t>Application for permission in principle for the erection of max. 6 dwellings.</t>
  </si>
  <si>
    <t xml:space="preserve">Allowed at appeal: APP/C1570/W/23/3314757
Category A - No detailed consent granted but proposal comprises 'minor' development, therefore deliverable within the 5-year period. </t>
  </si>
  <si>
    <t>UTT/23/2617/FUL</t>
  </si>
  <si>
    <t>Bonningtons Yard Station Road Takeley Essex CM22 6SQ</t>
  </si>
  <si>
    <t>Demolition of existing buildings and erection of 7 no. dwellings and associated work</t>
  </si>
  <si>
    <t>Dwelling construction completed 24/25.
2 plots superseded by refs UTT/24/0246/FUL and UTT/24/1343/FUL which are accounted for under the Sites 1-4 dwellings row.</t>
  </si>
  <si>
    <t>UTT/23/3211/PAQ3</t>
  </si>
  <si>
    <t>Agricultural Buildings At Wheats Farm Stagden Cross Road High Easter Essex</t>
  </si>
  <si>
    <t>Prior Notification of change of use of agricultural buildings to 5 no. dwellings</t>
  </si>
  <si>
    <t>UTT/23/2735/FUL</t>
  </si>
  <si>
    <t>Land At Old Mead Road Henham Hertfordshire</t>
  </si>
  <si>
    <t>Proposed residential development containing 7 no. dwellings along with access, carparking, landscaping and associated infrastructure.</t>
  </si>
  <si>
    <t>Supersedes UTT/19/2692/OP and UTT/21/1666/OP
Category A - Detailed consent granted and works commenced on-site. Site is deliverable during the 5-year period.</t>
  </si>
  <si>
    <t>UTT/23/2228/DFO</t>
  </si>
  <si>
    <t>Sabre House Dunmow Road Stebbing Essex CM6 3LF</t>
  </si>
  <si>
    <t>Approval of Reserved Matters (layout, scale, landscaping and appearance) pursuant to outline planning permission UTT/21/0333/OP relating to the erection of 9 no. dwellings</t>
  </si>
  <si>
    <t>Follows Outline permission UTT/21/0333/OP
Category A - Detailed consent granted, however, no works commenced on-site. Site is deliverable during the 5-year period.</t>
  </si>
  <si>
    <t>S62A/2023/0026</t>
  </si>
  <si>
    <t>Land West of Robin Hood Road, Elsenham</t>
  </si>
  <si>
    <t>Outline application for the erection of up to 40 dwellings with all matters reserved except for access</t>
  </si>
  <si>
    <t>Supersedes UTT/19/0437/OP 
Category B - UTT/23/2028/DFO awaiting determination. Given site scale, delivery within the years following the five year period is realistic in accordance with typical lead-in times/build out rates.</t>
  </si>
  <si>
    <t>S62A/2023/0021</t>
  </si>
  <si>
    <t>Moors Field, Station Road, Little Dunmow, Essex</t>
  </si>
  <si>
    <t>Description of proposed development: Application for the approval of reserved matters for appearance, landscaping, layout and scale for 160 dwellings and a countryside park pursuant to conditions 1 and 2 of outline planning permission UTT/21/3596/OP</t>
  </si>
  <si>
    <t>Follows Outline permission UTT/21/3596/OP
Category A - Detailed consent granted and works commenced on-site. Site is deliverable during the 5-year period.</t>
  </si>
  <si>
    <t>S62A/2023/0027</t>
  </si>
  <si>
    <t>Warish Hall Farm, Smiths Green Lane, Takeley,
Essex CM22 6NZ</t>
  </si>
  <si>
    <t>Erection of 40no. dwellings, including open space landscaping and associated infrastructure</t>
  </si>
  <si>
    <t>UTT/20/2105/OP</t>
  </si>
  <si>
    <t>Land To The North Of De Vigier Avenue Saffron Walden Essex</t>
  </si>
  <si>
    <t>Outline planning permission with all matters reserved except for access for the erection of up to 12 dwellings with associated landscaping, parking and support infrastructure.</t>
  </si>
  <si>
    <t>Category B - No DFO applications submitted pursuant to this outline permission, therefore site not included within 5YLS. Delivery within the following year is realistic in accordance with typical lead-in times and build out rates.</t>
  </si>
  <si>
    <t>UTT/23/2601/DFO</t>
  </si>
  <si>
    <t>Claypits Farm Bardfield Road Thaxted Essex CM6 2LW</t>
  </si>
  <si>
    <t>Details following outline application UTT/20/0614/OP (allowed on Appeal APP/C1570/W/21/3269464 and as amended by UTT/22/1020/FUL and UTT/23/0526/FUL) for the erection of 14no. dwellings (alternative scheme to that approved under planning permission UTT/18/0750/OP) - Details of appearance, landscaping and scale</t>
  </si>
  <si>
    <t>Follows Outline UTT/20/0614/OP
Category A - Detailed consent granted and works commenced on-site. Site is deliverable during the 5-year period.</t>
  </si>
  <si>
    <t>S62A/2023/0031</t>
  </si>
  <si>
    <t>Land North Of Knight Park Thaxted Road Saffron Walden Essex</t>
  </si>
  <si>
    <t>S62A/2023/0031 - Outline application with all matters reserved except for access for the erection of up to 55 dwellings, associated landscaping and open space, with access from Knight Park</t>
  </si>
  <si>
    <t>Alternative Ref: UTT/23/3112/PINS
Category B - S62A/2024/0075 RM awaiting determination so not included in 5YLS. Given site scale, delivery within the years following the five year period is realistic in accordance with typical lead-in times/build out rates.</t>
  </si>
  <si>
    <t>UTT/22/1802/FUL</t>
  </si>
  <si>
    <t>Wood Field (land Adjoining 'Land West Of Woodside Way') Dunmow</t>
  </si>
  <si>
    <t>120 dwellings (Class C3), car parking, landscaping, play area and associated infrastructure.</t>
  </si>
  <si>
    <t>UTT/23/2063/DFO</t>
  </si>
  <si>
    <t>Land East of Station Road, Elsenham</t>
  </si>
  <si>
    <t>Approval of reserved matters (comprising landscaping, layout, scale and appearance) pursuant to outline approval S62A/2022/0012 (UTT/22/2760/PINS) for the development of 200 residential dwellings along with landscaping, internal roads, public open space and associated infrastructure works</t>
  </si>
  <si>
    <t>31/05/2024</t>
  </si>
  <si>
    <t>Follows PINS Ref.  S62A/2022/0012
Category A - Detailed consent granted and works commenced on-site. Site is deliverable during the 5-year period.</t>
  </si>
  <si>
    <t>UTT/24/0670/DFO</t>
  </si>
  <si>
    <t>Land South Of Vernons Close Mill Road Henham Hertfordshire</t>
  </si>
  <si>
    <t>Details following outline application UTT/20/0604/OP for the development of 45 no. dwellings and associated landscaping and new open space - details of layout, scale, appearance and landscaping (including details to discharge condition 8).</t>
  </si>
  <si>
    <t>Follows UTT/20/0604/OP
Category A - Detailed consent granted, however, no works commenced on-site. Site is deliverable during the 5-year period.</t>
  </si>
  <si>
    <t>UTT/23/3236/DFO</t>
  </si>
  <si>
    <t>Land To The East Of High Lane Stansted</t>
  </si>
  <si>
    <t>Details following outline application UTT/22/0457/OP for the erection of 30 no. dwellings, parking, landscaping, acess and all associated development. - details of layout, scale, landscaping and appearance.</t>
  </si>
  <si>
    <t>Follows UTT/22/0457/OP
Category A - Detailed consent granted and works commenced on-site. Site is deliverable during the 5-year period.</t>
  </si>
  <si>
    <t>UTT/21/1836/OP</t>
  </si>
  <si>
    <t>Land To The East Of Wedow Road Thaxted Essex</t>
  </si>
  <si>
    <t>Outline planning application with all matters reserved except access, for the development of the site for up to 49 residential dwellings, vehicle access from Elers Way, associated infrastructure, sustainable drainage, public open space and linkages for pedestrians and cycles.</t>
  </si>
  <si>
    <t>UTT/23/2599/FUL</t>
  </si>
  <si>
    <t>Alexia House Randall Close Great Dunmow Essex CM6 1UW</t>
  </si>
  <si>
    <t>Proposed demolition of existing Alexia House and erection of 24 affordable flats (for over 60s) including vehicular access off Knights Way and associated external works</t>
  </si>
  <si>
    <t>UTT/24/1383/FUL</t>
  </si>
  <si>
    <t>King Edward Vi Almshouses Abbey Lane Saffron Walden CB10 1DE</t>
  </si>
  <si>
    <t>Proposed demolition of existing building containing 7 no. almshouse units and construction of new two storey building containing 16 no. almshouse units with associated bin store, car and cycle parking and landscaping. Replacement of part of River Slade culvert.</t>
  </si>
  <si>
    <t>UTT/23/2707/FUL</t>
  </si>
  <si>
    <t>Land To The North Of Stewarts Way Manuden</t>
  </si>
  <si>
    <t>Proposed erection of 36 no. dwellings including 40% affordable housing and two bungalows (revised scheme to UTT/19/0022/OP approved under appeal ref APP/C1570/W/19/3242024 &amp; UTT/22/2519/DFO).</t>
  </si>
  <si>
    <t>Supersedes UTT/22/2519/DFO
Category A - Detailed consent granted and works commenced on-site. Site is deliverable during the 5-year period.</t>
  </si>
  <si>
    <t>S62A/2024/0049</t>
  </si>
  <si>
    <t>Land South Of Bedwell Road Ugley</t>
  </si>
  <si>
    <t>S62A/2024/0049 - Approval of reserved matters following outline approval UTT/20/2908/OP for Up to 50 market and affordable dwellings, public open space and associated highways and drainage infrastructure</t>
  </si>
  <si>
    <t>Follows Outline UTT/20/2908/OP
Category A - Detailed consent granted, however, no works commenced on-site. Site is deliverable during the 5-year period.</t>
  </si>
  <si>
    <t>UTT/22/1014/OP</t>
  </si>
  <si>
    <t>Land North Of Hammond Road Hatfield Broad Oak</t>
  </si>
  <si>
    <t>Outline application with all matters reserved except access, for the erection of up to 24 no. dwellings, creation of new vehicular access from Hammonds Road, sustainable drainage systems, public open space and ecological enhancements.</t>
  </si>
  <si>
    <t>S62A/2024/0058</t>
  </si>
  <si>
    <t>Land Adj. To Village Hall, East Of Cambridge Road Ugley</t>
  </si>
  <si>
    <t>S62A/2024/0058 - Construction of 16 dwellings including 40% affordable housing and associated infrastructure</t>
  </si>
  <si>
    <t>Alternative Ref: UTT/24/1958/PINS
Category A - Detailed consent granted, however, no works commenced on-site. Site is deliverable during the 5-year period.</t>
  </si>
  <si>
    <t>UTT/23/2962/DFO</t>
  </si>
  <si>
    <t>Land To The West Of Thaxted Road Saffron Walden Essex</t>
  </si>
  <si>
    <t>Details of reserved matters following outline application UTT/22/3258/PINS (s62A/2022/0014) for the erection of 168 dwellings with associated landscaping and parking - details of appearance, landscaping, layout and scale.</t>
  </si>
  <si>
    <t>Follows Outline  S62A/2022/0014
Appeal Ref: APP/C1570/W/24/3352902
Category A - Detailed consent granted, however, no works commenced on-site. Site is partially deliverable during the 5-year period.</t>
  </si>
  <si>
    <t>S62A/2023/0019</t>
  </si>
  <si>
    <t>Land Known As Bull Field, Warish Hall Farm Smiths Green Takeley</t>
  </si>
  <si>
    <t>S62A/2023/0019 - Access to/from Parsonage Road between Weston Group Business Centre and Innovation Centre buildings leading to 96 dwellings on Bulls Field, south of Prior's Wood, including associated parking, landscaping, public open space, land for the expansion of Roseacres Primary School, pedestrian and cycle routes to Smiths Green Lane together with associated infrastructure</t>
  </si>
  <si>
    <t>Alternative Ref: UTT/23/1583/PINS
Category A - Detailed consent granted, however, no works commenced on-site. Site is partially deliverable during the 5-year period.</t>
  </si>
  <si>
    <t>UTT/23/2960/FUL</t>
  </si>
  <si>
    <t>Barns At Parsonage Farm Parsonage Lane Barnston Essex</t>
  </si>
  <si>
    <t>Proposed demolition of barns 1-5 and ancillary structures. Erection of 6 no. dwellings and 2 no. detached garage blocks with associated parking, alterations to access, provision of gardens, fencing and landscape enhancement (alternative proposal to that approved under UTT/23/0169/PAQ3)</t>
  </si>
  <si>
    <t>Supersedes UTT/23/0169/PAQ3
Category A - Detailed consent granted, however, no works commenced on-site. Site is deliverable during the 5-year period.</t>
  </si>
  <si>
    <t>UTT/23/0493/OP</t>
  </si>
  <si>
    <t>Land East Of Goodacres Church End Broxted Dunmow Essex</t>
  </si>
  <si>
    <t>Outline planning application for the erection of up to 7 no. residential dwellings with all matters reserved except access</t>
  </si>
  <si>
    <t xml:space="preserve">Category A - No detailed consent granted but proposal comprises 'minor' development, therefore deliverable within the 5-year period. </t>
  </si>
  <si>
    <t>UTT/23/2576/OP</t>
  </si>
  <si>
    <t>Barns At Little Smiths Green Farm Bumpstead Road Hempstead</t>
  </si>
  <si>
    <t>Outline application, with matters of appearance, layout and landscaping reserved, for the demolition of redundant agricultural buildings and erection of 5 no. dwellings and associated work.</t>
  </si>
  <si>
    <t xml:space="preserve">Supersedes UTT/23/0489/PAQ3
Category A - No detailed consent granted but proposal comprises 'minor' development, therefore deliverable within the 5-year period. </t>
  </si>
  <si>
    <t>UTT/23/1826/FUL</t>
  </si>
  <si>
    <t>White Hall Chelmsford Road Margaret Roding Essex CM6 1QL</t>
  </si>
  <si>
    <t>Demolition of existing buildings and redevelopment to residential use comprising 7 no. new dwellings</t>
  </si>
  <si>
    <t>Supersedes UTT/23/1815/PAQ3
Category A - Detailed consent granted, however, no works commenced on-site. Site is deliverable during the 5-year period.</t>
  </si>
  <si>
    <t>UTT/24/0618/FUL</t>
  </si>
  <si>
    <t>Agricultural Buildings South Of Quoins Onslow Green Barnston Essex</t>
  </si>
  <si>
    <t>Demolition of 3 no. barns and erection of 5 no. houses with associated landscaping.</t>
  </si>
  <si>
    <t>Supersedes UTT/23/2534/PAQ3
Category A - Detailed consent granted, however, no works commenced on-site. Site is deliverable during the 5-year period.</t>
  </si>
  <si>
    <t>UTT/23/0713/OP</t>
  </si>
  <si>
    <t>Land West Of Old Mead Road Henham</t>
  </si>
  <si>
    <t>Outline Planning Application, with all matters reserved except scale and access, for the erection of up to 7 dwellings and associated work</t>
  </si>
  <si>
    <t>UTT/24/1122/DFO</t>
  </si>
  <si>
    <t>Land At Holmwood Whiteditch Lane Newport Saffron Walden Essex CB11 3UD</t>
  </si>
  <si>
    <t xml:space="preserve">Details following outline application UTT/23/1182/OP for erection of 5 no. dwellings - details of layout, scale, landscaping and appearance
</t>
  </si>
  <si>
    <t>Follows UTT/23/1182/OP
Category A - Detailed consent granted, however, no works commenced on-site. Site is deliverable during the 5-year period.</t>
  </si>
  <si>
    <t>UTT/24/0898/OP</t>
  </si>
  <si>
    <t>Land To The North Of Mayes Place Monk Street Thaxted Essex</t>
  </si>
  <si>
    <t>Outline application with all matters reserved for 6 no. dwellings</t>
  </si>
  <si>
    <t>UTT/24/0834/FUL</t>
  </si>
  <si>
    <t>Land At The Stackyard High Street Little Chesterford Essex</t>
  </si>
  <si>
    <t>Construction of five dwellings, cartlodges/garages and outbuildings, open green space, access works, associated works and infrastructure.</t>
  </si>
  <si>
    <t>Supersedes UTT/21/3751/OP
Category A - Detailed consent granted, however, no works commenced on-site. Site is deliverable during the 5-year period.</t>
  </si>
  <si>
    <t>UTT/21/1998/FUL</t>
  </si>
  <si>
    <t>Land South Oxleys Close Stortford Road Clavering CB11 4PB</t>
  </si>
  <si>
    <t>Erection of 13 no. dwellinghouses and associated development</t>
  </si>
  <si>
    <t>Supersedes UTT/15/2606/DFO
Category A - Detailed consent granted, however, no works commenced on-site. Site is deliverable during the 5-year period.</t>
  </si>
  <si>
    <t>UTT/21/3549/FUL</t>
  </si>
  <si>
    <t>The Chequers Cambridge Road Ugley CM22 6HZ</t>
  </si>
  <si>
    <t>Proposed erection of 9 no. dwellings, renovation of public house and renovation and extension of existing dwelling</t>
  </si>
  <si>
    <t>Appeal Ref: APP/C1570/W/23/3331041
Category A - Detailed consent granted, however, no works commenced on-site. Site is deliverable during the 5-year period.</t>
  </si>
  <si>
    <t>UTT/23/3135/FUL</t>
  </si>
  <si>
    <t>Land East Of Clatterbury Lane Clavering Essex</t>
  </si>
  <si>
    <t>Proposed erection of 5 no. single storey dwellings with associated cart lodge parking, landscaping and new vehicular access</t>
  </si>
  <si>
    <t>Appeal Ref: APP/C1570/W/24/3346221
Category A - Detailed consent granted, however, no works commenced on-site. Site is deliverable during the 5-year period.</t>
  </si>
  <si>
    <t>UTT/23/1286/OP</t>
  </si>
  <si>
    <t>North Of Brooksfield The Downs Stebbing Essex</t>
  </si>
  <si>
    <t>Outline application, with all matters reserved except for access, for 5 no. dwelinghouses</t>
  </si>
  <si>
    <t xml:space="preserve">Appeal Ref: APP/C1570/W/23/3335591
Category A - No detailed consent granted but proposal comprises 'minor' development, therefore deliverable within the 5-year period. </t>
  </si>
  <si>
    <t>UTT/24/2756/FUL</t>
  </si>
  <si>
    <t>14 High Street Dunmow CM6 1AA</t>
  </si>
  <si>
    <t>Conversion of part of former bank premises (Class E) to form 5no. residential units, retention of Class E at ground floor front and rear basement to form 2no. retail units. To include associated internal alterations plus the insertion of 8no. rear windows and repairs and decoration to the exterior and internal partitioning.</t>
  </si>
  <si>
    <t>UTT/24/2993/FUL</t>
  </si>
  <si>
    <t>Adjacent The Old Vicarage Hall Road Elsenham Essex</t>
  </si>
  <si>
    <t>Proposed residential development of 5 no. dwellings with associated landscaping and car parking.</t>
  </si>
  <si>
    <t xml:space="preserve"> UTT/24/0585/FUL</t>
  </si>
  <si>
    <t>Old Cottage Start Hill Stane Street Great Hallingbury Bishops Stortford Hertfordshire CM22 7TG</t>
  </si>
  <si>
    <t>Closure of existing access and formation of new access from the highway. Demolition of outbuildings and erection of 9 no. dwellings.</t>
  </si>
  <si>
    <t>Supersedes UTT/21/3339/FUL
Appeal Ref: APP/C1570/W/24/3345364
Category A - Detailed consent granted, however, no works commenced on-site. Site is deliverable during the 5-year period.</t>
  </si>
  <si>
    <t>UTT/24/3259/PAQ3</t>
  </si>
  <si>
    <t>Staines Farm Henham Road Debden Essex CB11 3NA</t>
  </si>
  <si>
    <t>UTT/24/0340/OP</t>
  </si>
  <si>
    <t>Land West Of Great Canfield Road Great Canfield Essex</t>
  </si>
  <si>
    <t>Outline application with all matters reserved except for access for the erection of 6 no. dwelling houses</t>
  </si>
  <si>
    <t xml:space="preserve">Appeal Ref: APP/C1570/W/24/3348090
Category A - No detailed consent granted but proposal comprises 'minor' development, therefore deliverable within the 5-year period. </t>
  </si>
  <si>
    <t>UTT/25/0121/PAQ3</t>
  </si>
  <si>
    <t>Barns At Bulse Farm Rookery Lane Wendens Ambo Essex</t>
  </si>
  <si>
    <t>UTT/24/2130/FUL</t>
  </si>
  <si>
    <t>St Marks College Audley End Audley End Road Saffron Walden CB11 4JB</t>
  </si>
  <si>
    <t>Change of use of site and building to residential use, comprising the conversion of Grade I Listed Building to form four new dwellings, the conversion of Abbey Barn and River Barn to provide two new dwellings, the erection of a new dwelling following demolition of existing outbuildings and adventure playground to be known as Slade Barn and all associated landscaping works and the associated provision of access, new gates, parking and gardens.</t>
  </si>
  <si>
    <t>24/03/2025</t>
  </si>
  <si>
    <t>UTT/24/3199/FUL</t>
  </si>
  <si>
    <t>Moss Tan Chelmsford Road White Roding Essex CM6 1RG</t>
  </si>
  <si>
    <t>Erection of five single storey dwellings and associated work</t>
  </si>
  <si>
    <t>26/03/2025</t>
  </si>
  <si>
    <t>TOTAL COMMITTED DEVELOPMENT</t>
  </si>
  <si>
    <t>TOTAL COMMUNAL ESTABLISHMENTS (SEE BREAKDOWN BELOW)</t>
  </si>
  <si>
    <t>WINDFALL ALLOWANCE</t>
  </si>
  <si>
    <t>LAPSE RATE</t>
  </si>
  <si>
    <t>TOTAL DELIVERY</t>
  </si>
  <si>
    <t>COMMUNAL ESTABLISHMENTS</t>
  </si>
  <si>
    <t>UTT/23/0062/DFO</t>
  </si>
  <si>
    <t>Details following outline application UTT/19/0394/OP for a 66 bed care home - details of appearance, landscaping, layout and scale</t>
  </si>
  <si>
    <t>Follows on from Outline application: UTT/19/0394/OP 
66 bedspace care home. A ratio of 1.8 bedspaces per dwelling applied.
66/1.8 = 37 additional dwellings.
Category A - Detailed consent granted, however, no works commenced on-site. Site is deliverable during the 5-year period.</t>
  </si>
  <si>
    <t>UTT/20/2007/FUL</t>
  </si>
  <si>
    <t>Land South Of Radwinter Road (former Printpack Site) Saffron Walden</t>
  </si>
  <si>
    <t>Demolition of existing buildings and erection of a discount foodstore, a 70 bed care home and 49 no. retirement living apartments with access, car parking, landscaping and associated works.</t>
  </si>
  <si>
    <t>49 self contained apartments proposed + 70 bedspaces. A ratio of 1.8 has been applied to the bedspaces.
70 / 1.8 = 39 additional dwellings.
Category A - Detailed consent granted and works commenced. Site is deliverable during the 5-year period.</t>
  </si>
  <si>
    <t>TOTAL COMMUNAL ESTABLISHMENTS</t>
  </si>
  <si>
    <t>DRAFT ALLOCATIONS</t>
  </si>
  <si>
    <t>Church End East, Great Dunmow</t>
  </si>
  <si>
    <t>Great Dunmow 009</t>
  </si>
  <si>
    <t>Land east of B1008, Great Dunmow</t>
  </si>
  <si>
    <t>Great Dunmow 017</t>
  </si>
  <si>
    <t>Land south of Radwinter
road and land south of Thaxted
road, Saffron Walden</t>
  </si>
  <si>
    <t>Saffron Walden 001 + 003 + 006 + 008 + 037</t>
  </si>
  <si>
    <t>Walpole Meadows North, East of
Pennington Lane, Stansted Mountfitchet</t>
  </si>
  <si>
    <t>Stansted 015</t>
  </si>
  <si>
    <t>East of High Lane, Stansted Mountfitchet</t>
  </si>
  <si>
    <t>Stansted 013 + 023</t>
  </si>
  <si>
    <t>Land east of Station Road, Elsenham</t>
  </si>
  <si>
    <t>Henham 006</t>
  </si>
  <si>
    <t>S62A/2022/0012 approved on part of the HELAA site. Allocation relates to the remaining land not included within the permission's redline.</t>
  </si>
  <si>
    <t xml:space="preserve">NE Takeley </t>
  </si>
  <si>
    <t>Takeley 007 + 016 + Little Canfield 003</t>
  </si>
  <si>
    <t>TOTAL DRAFT ALLOCATIONS</t>
  </si>
  <si>
    <t>NEWPORT AND LARGER VILLAGE ALLOWANCES</t>
  </si>
  <si>
    <t>Clavering</t>
  </si>
  <si>
    <t>Debden</t>
  </si>
  <si>
    <t>Felsted</t>
  </si>
  <si>
    <t>Hatfield Broad Oak</t>
  </si>
  <si>
    <t>Henham</t>
  </si>
  <si>
    <t>Stebbing</t>
  </si>
  <si>
    <t>Newport</t>
  </si>
  <si>
    <t>TOTAL NEWPORT AND LARGER VILLAGE ALLOWANCES</t>
  </si>
  <si>
    <t>Site Source</t>
  </si>
  <si>
    <t>Completions</t>
  </si>
  <si>
    <t>Commitments</t>
  </si>
  <si>
    <t>Commitments (C2 Use)</t>
  </si>
  <si>
    <t>Strategic Allocations</t>
  </si>
  <si>
    <t>Non-Strategic Allocations</t>
  </si>
  <si>
    <t>Windfall Allowance</t>
  </si>
  <si>
    <t>Lapse Rate Allowance</t>
  </si>
  <si>
    <t>Total</t>
  </si>
  <si>
    <t>Housing requirement</t>
  </si>
  <si>
    <t>Sedgefield 20%</t>
  </si>
  <si>
    <t>Component</t>
  </si>
  <si>
    <t>Step</t>
  </si>
  <si>
    <t>Calculation</t>
  </si>
  <si>
    <t>Number</t>
  </si>
  <si>
    <t>(a)</t>
  </si>
  <si>
    <t>Requirement from start of plan period (1st April 2021 - 31st March 2026)</t>
  </si>
  <si>
    <t>675 dpa x 5</t>
  </si>
  <si>
    <t>(b)</t>
  </si>
  <si>
    <t>Forecast completions from start of plan period (1st April 2021) to plan adoption (1st April 2026)</t>
  </si>
  <si>
    <t>(c)</t>
  </si>
  <si>
    <t>Shortfall/Surplus</t>
  </si>
  <si>
    <t>(a) - (b)</t>
  </si>
  <si>
    <t>(d)</t>
  </si>
  <si>
    <t>5 year requirement + Shortfall/Surplus</t>
  </si>
  <si>
    <t>(675x 5) + (c)</t>
  </si>
  <si>
    <t>(e) </t>
  </si>
  <si>
    <t>Add 20% buffer</t>
  </si>
  <si>
    <t>(d) x 1.20</t>
  </si>
  <si>
    <t>(f)</t>
  </si>
  <si>
    <t>Annual target</t>
  </si>
  <si>
    <t>(e) / 5 years</t>
  </si>
  <si>
    <t>(g)</t>
  </si>
  <si>
    <t>Supply within first 5 years</t>
  </si>
  <si>
    <t>(h) </t>
  </si>
  <si>
    <t>Land supply</t>
  </si>
  <si>
    <t>(g) / (f)</t>
  </si>
  <si>
    <t>(i) </t>
  </si>
  <si>
    <t>Deficit / surplus</t>
  </si>
  <si>
    <t>(g) - (e)</t>
  </si>
  <si>
    <t>Sedgefield 5%</t>
  </si>
  <si>
    <t>(d) x 1.05</t>
  </si>
  <si>
    <t>Homes required</t>
  </si>
  <si>
    <t>Number of homes delivered</t>
  </si>
  <si>
    <t>UDC HDT measurement</t>
  </si>
  <si>
    <t>2015-16</t>
  </si>
  <si>
    <t>2016-17</t>
  </si>
  <si>
    <t>2017-18</t>
  </si>
  <si>
    <t>2018-19</t>
  </si>
  <si>
    <t>2019-20</t>
  </si>
  <si>
    <t>2020-21</t>
  </si>
  <si>
    <t>2021-22</t>
  </si>
  <si>
    <t>2022-23</t>
  </si>
  <si>
    <t>2023-24</t>
  </si>
  <si>
    <t>Total number of homes required</t>
  </si>
  <si>
    <t>Total number of homes delivered</t>
  </si>
  <si>
    <t>HDT score</t>
  </si>
  <si>
    <t>HDT result</t>
  </si>
  <si>
    <t>2018 measurement</t>
  </si>
  <si>
    <t>-</t>
  </si>
  <si>
    <t>None</t>
  </si>
  <si>
    <t>2019 measurement</t>
  </si>
  <si>
    <t>2020 measurement</t>
  </si>
  <si>
    <t>2021 measurement</t>
  </si>
  <si>
    <t>2022 measurement</t>
  </si>
  <si>
    <t>2023 measurement</t>
  </si>
  <si>
    <t>2023 measurement corrected by MHCLG 07/02/2025</t>
  </si>
  <si>
    <r>
      <t xml:space="preserve">2024 measurement </t>
    </r>
    <r>
      <rPr>
        <sz val="11"/>
        <color rgb="FFFF0000"/>
        <rFont val="Calibri"/>
        <family val="2"/>
        <scheme val="minor"/>
      </rPr>
      <t>(to be published December 2025-February 2026)</t>
    </r>
  </si>
  <si>
    <t>Action Plan</t>
  </si>
  <si>
    <t>Presumption and 20% buffer</t>
  </si>
  <si>
    <t>Parcel C WS2.39 Turley for Pigeon Investment Management</t>
  </si>
  <si>
    <t>WS2.13 Eagle Planning for Weston Homes</t>
  </si>
  <si>
    <t xml:space="preserve">Parcels A and B WS2.16 Gladman </t>
  </si>
  <si>
    <t xml:space="preserve">WS2.19 Iceni for Dianthus Land and WS2.33 Savills for the Audley End Estate </t>
  </si>
  <si>
    <t>WS2.23 Pegasus Group for Bloor Homes</t>
  </si>
  <si>
    <t>No statement received by the developer, Bloor</t>
  </si>
  <si>
    <t>Add 5% buffer</t>
  </si>
  <si>
    <t>Headroom</t>
  </si>
  <si>
    <t>234+740+828+650</t>
  </si>
  <si>
    <t>675 dpa x 4</t>
  </si>
  <si>
    <t>(b) – (a)</t>
  </si>
  <si>
    <t>675 dpa x 16</t>
  </si>
  <si>
    <t>(e)</t>
  </si>
  <si>
    <t>Residual requirement</t>
  </si>
  <si>
    <t>(c) + (d)</t>
  </si>
  <si>
    <t>(f) – (e)</t>
  </si>
  <si>
    <t>(h)</t>
  </si>
  <si>
    <t>Headroom (as a percentage of the residual requirement)</t>
  </si>
  <si>
    <t>((g) / (e) *100)</t>
  </si>
  <si>
    <t>Total completions 1st April 2021 – 31st March 2025</t>
  </si>
  <si>
    <t>Total requirement 1st April 2021 – 31st March 2025</t>
  </si>
  <si>
    <t>Shortfall against requirement 1st April 2021 – 31st March 2025</t>
  </si>
  <si>
    <t>Requirement over the plan period from the base date of the monitoring data (1st April 2025 – 31st March 2042)</t>
  </si>
  <si>
    <t>Supply from 1st April 2025 to 31st March 2042</t>
  </si>
  <si>
    <t>See UDC HOUSING TRAJECTORY AND FIVE YEAR HOUSING SUPPLY MAY 2025 UPDATE.</t>
  </si>
  <si>
    <t>See UDC HOUSING TRAJECTORY AND FIVE YEAR HOUSING SUPPLY MAY 2025 UPDATE. Allocation includes 170 self contained dwellings and a 60 bedspace care home. A ratio of 1.8 bedspaces per dwelling has been applied.
60 / 1.8 = 33 additional dwellings</t>
  </si>
  <si>
    <t>Headroom (against residual requirement at 1st April 2025)</t>
  </si>
  <si>
    <t>Headroom overall</t>
  </si>
  <si>
    <r>
      <t xml:space="preserve">Calculated at 1st April 2025 for the estimated date of adoption </t>
    </r>
    <r>
      <rPr>
        <b/>
        <sz val="10"/>
        <rFont val="Arial"/>
        <family val="2"/>
      </rPr>
      <t>(1st April 2026)</t>
    </r>
  </si>
  <si>
    <r>
      <t xml:space="preserve">Calculated at 1st April 2025 for the estimated date of adoption </t>
    </r>
    <r>
      <rPr>
        <b/>
        <sz val="10"/>
        <rFont val="Arial"/>
        <family val="2"/>
      </rPr>
      <t>(1st April 2026) with a 5% buffer</t>
    </r>
  </si>
  <si>
    <t>Updated monitoring to reduce residual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</si>
</sst>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dd/mm/yyyy;@"/>
    <numFmt numFmtId="166" formatCode="0.0%"/>
    <numFmt numFmtId="167" formatCode="0.0"/>
    <numFmt numFmtId="168" formatCode="0_ ;[Red]\-0\ "/>
    <numFmt numFmtId="169" formatCode="_-* #,##0_-;\-* #,##0_-;_-* &quot;-&quot;??_-;_-@_-"/>
    <numFmt numFmtId="170" formatCode="&quot; &quot;* #,##0.00&quot; &quot;;&quot;-&quot;* #,##0.00&quot; &quot;;&quot; &quot;* &quot;-&quot;#&quot; &quot;;&quot; &quot;@&quot; &quot;"/>
  </numFmts>
  <fonts count="28">
    <font>
      <sz val="10"/>
      <name val="Arial"/>
    </font>
    <font>
      <sz val="10"/>
      <name val="Arial"/>
      <family val="2"/>
    </font>
    <font>
      <sz val="8"/>
      <name val="Arial"/>
      <family val="2"/>
    </font>
    <font>
      <sz val="10"/>
      <name val="MS Sans Serif"/>
      <family val="2"/>
    </font>
    <font>
      <b/>
      <sz val="8"/>
      <name val="Arial"/>
      <family val="2"/>
    </font>
    <font>
      <sz val="11"/>
      <color theme="1"/>
      <name val="Calibri"/>
      <family val="2"/>
      <scheme val="minor"/>
    </font>
    <font>
      <sz val="7"/>
      <name val="Arial"/>
      <family val="2"/>
    </font>
    <font>
      <b/>
      <sz val="7"/>
      <name val="Arial"/>
      <family val="2"/>
    </font>
    <font>
      <sz val="8"/>
      <color rgb="FF000000"/>
      <name val="Arial"/>
      <family val="2"/>
    </font>
    <font>
      <sz val="7"/>
      <color rgb="FFFF0000"/>
      <name val="Arial"/>
      <family val="2"/>
    </font>
    <font>
      <b/>
      <sz val="7"/>
      <color rgb="FF000000"/>
      <name val="Arial"/>
      <family val="2"/>
    </font>
    <font>
      <b/>
      <sz val="10"/>
      <name val="Arial"/>
      <family val="2"/>
    </font>
    <font>
      <sz val="7"/>
      <color rgb="FF000000"/>
      <name val="Arial"/>
      <family val="2"/>
    </font>
    <font>
      <sz val="7"/>
      <color rgb="FF000000"/>
      <name val="Arial"/>
      <family val="2"/>
    </font>
    <font>
      <sz val="8"/>
      <color rgb="FF000000"/>
      <name val="Arial"/>
      <family val="2"/>
    </font>
    <font>
      <b/>
      <sz val="10"/>
      <name val="Arial"/>
      <family val="2"/>
    </font>
    <font>
      <sz val="11"/>
      <color rgb="FF000000"/>
      <name val="Calibri"/>
      <family val="2"/>
    </font>
    <font>
      <b/>
      <sz val="11"/>
      <color rgb="FF000000"/>
      <name val="Inherit"/>
    </font>
    <font>
      <sz val="11"/>
      <name val="Calibri"/>
      <family val="2"/>
    </font>
    <font>
      <sz val="10"/>
      <name val="Arial"/>
      <family val="2"/>
    </font>
    <font>
      <b/>
      <sz val="11"/>
      <color theme="1"/>
      <name val="Calibri"/>
      <family val="2"/>
      <scheme val="minor"/>
    </font>
    <font>
      <sz val="11"/>
      <color rgb="FFFF0000"/>
      <name val="Calibri"/>
      <family val="2"/>
      <scheme val="minor"/>
    </font>
    <font>
      <b/>
      <sz val="15"/>
      <color rgb="FF1F497D"/>
      <name val="Calibri"/>
      <family val="2"/>
    </font>
    <font>
      <sz val="10"/>
      <color rgb="FF000000"/>
      <name val="Arial"/>
      <family val="2"/>
    </font>
    <font>
      <u/>
      <sz val="10"/>
      <color rgb="FF0000FF"/>
      <name val="Arial"/>
      <family val="2"/>
    </font>
    <font>
      <b/>
      <sz val="13"/>
      <color rgb="FF1F497D"/>
      <name val="Calibri"/>
      <family val="2"/>
    </font>
    <font>
      <b/>
      <sz val="11"/>
      <color rgb="FF1F497D"/>
      <name val="Calibri"/>
      <family val="2"/>
    </font>
    <font>
      <sz val="8"/>
      <color rgb="FFFF0000"/>
      <name val="Arial"/>
      <family val="2"/>
    </font>
  </fonts>
  <fills count="14">
    <fill>
      <patternFill patternType="none"/>
    </fill>
    <fill>
      <patternFill patternType="gray125"/>
    </fill>
    <fill>
      <patternFill patternType="solid">
        <fgColor rgb="FFFCE4D6"/>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FF"/>
        <bgColor indexed="64"/>
      </patternFill>
    </fill>
    <fill>
      <patternFill patternType="solid">
        <fgColor rgb="FFD9D9D9"/>
        <bgColor indexed="64"/>
      </patternFill>
    </fill>
    <fill>
      <patternFill patternType="solid">
        <fgColor rgb="FFFFFF00"/>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style="thin">
        <color rgb="FF000000"/>
      </left>
      <right style="thin">
        <color rgb="FF000000"/>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rgb="FF4F81BD"/>
      </bottom>
      <diagonal/>
    </border>
    <border>
      <left/>
      <right/>
      <top/>
      <bottom style="thick">
        <color rgb="FFA7BFDE"/>
      </bottom>
      <diagonal/>
    </border>
    <border>
      <left/>
      <right/>
      <top/>
      <bottom style="medium">
        <color rgb="FF95B3D7"/>
      </bottom>
      <diagonal/>
    </border>
  </borders>
  <cellStyleXfs count="21">
    <xf numFmtId="0" fontId="0" fillId="0" borderId="0"/>
    <xf numFmtId="164" fontId="1" fillId="0" borderId="0" applyFont="0" applyFill="0" applyBorder="0" applyAlignment="0" applyProtection="0"/>
    <xf numFmtId="0" fontId="1" fillId="0" borderId="0"/>
    <xf numFmtId="0" fontId="1" fillId="0" borderId="0"/>
    <xf numFmtId="0" fontId="5"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43" fontId="19" fillId="0" borderId="0" applyFont="0" applyFill="0" applyBorder="0" applyAlignment="0" applyProtection="0"/>
    <xf numFmtId="9" fontId="19" fillId="0" borderId="0" applyFont="0" applyFill="0" applyBorder="0" applyAlignment="0" applyProtection="0"/>
    <xf numFmtId="0" fontId="22" fillId="0" borderId="39" applyNumberFormat="0" applyFill="0" applyAlignment="0" applyProtection="0"/>
    <xf numFmtId="0" fontId="23" fillId="0" borderId="0"/>
    <xf numFmtId="0" fontId="24" fillId="0" borderId="0" applyNumberFormat="0" applyFill="0" applyBorder="0" applyAlignment="0" applyProtection="0"/>
    <xf numFmtId="0" fontId="25" fillId="0" borderId="40" applyNumberFormat="0" applyFill="0" applyAlignment="0" applyProtection="0"/>
    <xf numFmtId="0" fontId="26" fillId="0" borderId="41" applyNumberFormat="0" applyFill="0" applyAlignment="0" applyProtection="0"/>
    <xf numFmtId="170" fontId="23" fillId="0" borderId="0" applyFont="0" applyFill="0" applyBorder="0" applyAlignment="0" applyProtection="0"/>
    <xf numFmtId="0" fontId="26" fillId="0" borderId="0" applyNumberFormat="0" applyFill="0" applyBorder="0" applyAlignment="0" applyProtection="0"/>
  </cellStyleXfs>
  <cellXfs count="230">
    <xf numFmtId="0" fontId="0" fillId="0" borderId="0" xfId="0"/>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1" fontId="2" fillId="0" borderId="0" xfId="0" applyNumberFormat="1" applyFont="1" applyAlignment="1">
      <alignment horizontal="left" vertical="center" wrapText="1"/>
    </xf>
    <xf numFmtId="49" fontId="2" fillId="0" borderId="0" xfId="0" applyNumberFormat="1" applyFont="1" applyAlignment="1">
      <alignment horizontal="left" vertical="center" wrapText="1"/>
    </xf>
    <xf numFmtId="15" fontId="2" fillId="0" borderId="0" xfId="0" applyNumberFormat="1" applyFont="1" applyAlignment="1">
      <alignment horizontal="left" vertical="center" wrapText="1"/>
    </xf>
    <xf numFmtId="49" fontId="2" fillId="0" borderId="0" xfId="0" applyNumberFormat="1" applyFont="1" applyAlignment="1">
      <alignment horizontal="left" vertical="center"/>
    </xf>
    <xf numFmtId="0" fontId="4" fillId="0" borderId="0" xfId="0" applyFont="1" applyAlignment="1">
      <alignment horizontal="left"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1"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1" xfId="0" applyFont="1" applyFill="1" applyBorder="1" applyAlignment="1">
      <alignment horizontal="center" vertical="center"/>
    </xf>
    <xf numFmtId="0" fontId="2" fillId="3" borderId="1" xfId="0" applyFont="1" applyFill="1" applyBorder="1" applyAlignment="1">
      <alignment horizontal="left" vertical="center"/>
    </xf>
    <xf numFmtId="0" fontId="6" fillId="4" borderId="2" xfId="0" applyFont="1" applyFill="1" applyBorder="1" applyAlignment="1">
      <alignment horizontal="center" vertical="center"/>
    </xf>
    <xf numFmtId="0" fontId="6" fillId="3" borderId="1" xfId="0" applyFont="1" applyFill="1" applyBorder="1" applyAlignment="1">
      <alignment horizontal="left" vertical="center" wrapText="1"/>
    </xf>
    <xf numFmtId="0" fontId="6" fillId="3" borderId="1" xfId="0" applyFont="1" applyFill="1" applyBorder="1" applyAlignment="1">
      <alignment horizontal="left" vertical="center"/>
    </xf>
    <xf numFmtId="15" fontId="6" fillId="3" borderId="1" xfId="0" applyNumberFormat="1" applyFont="1" applyFill="1" applyBorder="1" applyAlignment="1">
      <alignment horizontal="left" vertical="center" wrapText="1"/>
    </xf>
    <xf numFmtId="1" fontId="6" fillId="3" borderId="1" xfId="0" applyNumberFormat="1" applyFont="1" applyFill="1" applyBorder="1" applyAlignment="1">
      <alignment horizontal="left" vertical="center" wrapText="1"/>
    </xf>
    <xf numFmtId="0" fontId="6" fillId="5" borderId="1" xfId="0" applyFont="1" applyFill="1" applyBorder="1" applyAlignment="1">
      <alignment horizontal="left" vertical="center"/>
    </xf>
    <xf numFmtId="0" fontId="6" fillId="5" borderId="1" xfId="0" applyFont="1" applyFill="1" applyBorder="1" applyAlignment="1">
      <alignment horizontal="left" vertical="center" wrapText="1"/>
    </xf>
    <xf numFmtId="1" fontId="6" fillId="5" borderId="1" xfId="0" applyNumberFormat="1" applyFont="1" applyFill="1" applyBorder="1" applyAlignment="1">
      <alignment horizontal="center" vertical="center" wrapText="1"/>
    </xf>
    <xf numFmtId="165" fontId="6" fillId="5" borderId="1" xfId="0" applyNumberFormat="1" applyFont="1" applyFill="1" applyBorder="1" applyAlignment="1">
      <alignment horizontal="left" vertical="center" wrapText="1"/>
    </xf>
    <xf numFmtId="14" fontId="6" fillId="5" borderId="1" xfId="0" applyNumberFormat="1" applyFont="1" applyFill="1" applyBorder="1" applyAlignment="1">
      <alignment horizontal="left" vertical="center" wrapText="1"/>
    </xf>
    <xf numFmtId="15" fontId="6" fillId="5" borderId="1" xfId="0" applyNumberFormat="1" applyFont="1" applyFill="1" applyBorder="1" applyAlignment="1">
      <alignment horizontal="left" vertical="center" wrapText="1"/>
    </xf>
    <xf numFmtId="17" fontId="6" fillId="5" borderId="1" xfId="0" applyNumberFormat="1" applyFont="1" applyFill="1" applyBorder="1" applyAlignment="1">
      <alignment horizontal="left" vertical="center" wrapText="1"/>
    </xf>
    <xf numFmtId="0" fontId="6" fillId="6" borderId="2" xfId="0" applyFont="1" applyFill="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1" fontId="2" fillId="0" borderId="4" xfId="0" applyNumberFormat="1" applyFont="1" applyBorder="1" applyAlignment="1">
      <alignment horizontal="left" vertical="center" wrapText="1"/>
    </xf>
    <xf numFmtId="0" fontId="2" fillId="0" borderId="0" xfId="0" applyFont="1" applyAlignment="1">
      <alignment horizontal="center" vertical="center" wrapText="1"/>
    </xf>
    <xf numFmtId="0" fontId="6" fillId="5" borderId="1" xfId="0" applyFont="1" applyFill="1" applyBorder="1" applyAlignment="1">
      <alignment horizontal="center" vertical="center"/>
    </xf>
    <xf numFmtId="0" fontId="6" fillId="4" borderId="1" xfId="0" applyFont="1" applyFill="1" applyBorder="1" applyAlignment="1">
      <alignment horizontal="center" vertical="center"/>
    </xf>
    <xf numFmtId="0" fontId="7" fillId="0" borderId="0" xfId="0" applyFont="1" applyAlignment="1">
      <alignment horizontal="left" vertical="center" wrapText="1"/>
    </xf>
    <xf numFmtId="0" fontId="6" fillId="4" borderId="3" xfId="0" applyFont="1" applyFill="1" applyBorder="1" applyAlignment="1">
      <alignment horizontal="center" vertical="center"/>
    </xf>
    <xf numFmtId="1" fontId="2" fillId="0" borderId="0" xfId="0" applyNumberFormat="1" applyFont="1" applyAlignment="1">
      <alignment horizontal="left" vertical="center"/>
    </xf>
    <xf numFmtId="0" fontId="4" fillId="0" borderId="0" xfId="0" applyFont="1" applyAlignment="1">
      <alignment horizontal="left" vertical="center" wrapText="1"/>
    </xf>
    <xf numFmtId="2" fontId="2" fillId="0" borderId="0" xfId="0" applyNumberFormat="1" applyFont="1" applyAlignment="1">
      <alignment horizontal="left" vertical="center" wrapText="1"/>
    </xf>
    <xf numFmtId="1" fontId="4" fillId="0" borderId="0" xfId="0" applyNumberFormat="1" applyFont="1" applyAlignment="1">
      <alignment horizontal="left" vertical="center"/>
    </xf>
    <xf numFmtId="3" fontId="2" fillId="0" borderId="0" xfId="0" applyNumberFormat="1" applyFont="1" applyAlignment="1">
      <alignment horizontal="left" vertical="center"/>
    </xf>
    <xf numFmtId="0" fontId="2" fillId="0" borderId="5" xfId="0" applyFont="1" applyBorder="1" applyAlignment="1">
      <alignment horizontal="left" vertical="center"/>
    </xf>
    <xf numFmtId="0" fontId="6" fillId="0" borderId="1" xfId="0" applyFont="1" applyBorder="1" applyAlignment="1">
      <alignment horizontal="center" vertical="center" wrapText="1"/>
    </xf>
    <xf numFmtId="0" fontId="6" fillId="6" borderId="1" xfId="0" applyFont="1" applyFill="1" applyBorder="1" applyAlignment="1">
      <alignment horizontal="center" vertical="center"/>
    </xf>
    <xf numFmtId="0" fontId="6" fillId="0" borderId="1" xfId="0" applyFont="1" applyBorder="1" applyAlignment="1">
      <alignment horizontal="center" vertical="center"/>
    </xf>
    <xf numFmtId="1" fontId="6" fillId="0" borderId="1" xfId="0" applyNumberFormat="1" applyFont="1" applyBorder="1" applyAlignment="1">
      <alignment horizontal="center" vertical="center" wrapText="1"/>
    </xf>
    <xf numFmtId="0" fontId="13" fillId="2" borderId="1" xfId="0" applyFont="1" applyFill="1" applyBorder="1" applyAlignment="1">
      <alignment horizontal="center" vertical="center"/>
    </xf>
    <xf numFmtId="0" fontId="7" fillId="3" borderId="1" xfId="0" applyFont="1" applyFill="1" applyBorder="1" applyAlignment="1">
      <alignment horizontal="left" vertical="center"/>
    </xf>
    <xf numFmtId="0" fontId="7" fillId="3" borderId="1" xfId="0" applyFont="1" applyFill="1" applyBorder="1" applyAlignment="1">
      <alignment horizontal="left" vertical="center" wrapText="1"/>
    </xf>
    <xf numFmtId="1" fontId="7" fillId="3" borderId="1" xfId="0" applyNumberFormat="1" applyFont="1" applyFill="1" applyBorder="1" applyAlignment="1">
      <alignment horizontal="left" vertical="center" wrapText="1"/>
    </xf>
    <xf numFmtId="0" fontId="12" fillId="4" borderId="1" xfId="0" applyFont="1" applyFill="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1" fontId="2" fillId="0" borderId="9" xfId="0" applyNumberFormat="1" applyFont="1" applyBorder="1" applyAlignment="1">
      <alignment horizontal="left" vertical="center" wrapText="1"/>
    </xf>
    <xf numFmtId="1" fontId="8" fillId="0" borderId="9" xfId="0" applyNumberFormat="1" applyFont="1" applyBorder="1" applyAlignment="1">
      <alignment horizontal="left" vertical="center" wrapText="1"/>
    </xf>
    <xf numFmtId="49" fontId="2" fillId="0" borderId="9" xfId="0" applyNumberFormat="1" applyFont="1" applyBorder="1" applyAlignment="1">
      <alignment horizontal="left" vertical="center" textRotation="90"/>
    </xf>
    <xf numFmtId="0" fontId="6" fillId="0" borderId="6" xfId="0" applyFont="1" applyBorder="1" applyAlignment="1">
      <alignment horizontal="center" vertical="center" wrapText="1"/>
    </xf>
    <xf numFmtId="0" fontId="6" fillId="0" borderId="7" xfId="0" applyFont="1" applyBorder="1" applyAlignment="1">
      <alignment horizontal="center" vertical="center"/>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xf>
    <xf numFmtId="1" fontId="6" fillId="5" borderId="7" xfId="0" applyNumberFormat="1" applyFont="1" applyFill="1" applyBorder="1" applyAlignment="1">
      <alignment horizontal="left" vertical="center" wrapText="1"/>
    </xf>
    <xf numFmtId="15" fontId="6" fillId="5" borderId="6" xfId="0" applyNumberFormat="1"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6" fillId="3" borderId="7" xfId="0" applyFont="1" applyFill="1" applyBorder="1" applyAlignment="1">
      <alignment horizontal="left" vertical="center"/>
    </xf>
    <xf numFmtId="0" fontId="10" fillId="4" borderId="6"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6" fillId="3" borderId="12" xfId="0" applyFont="1" applyFill="1" applyBorder="1" applyAlignment="1">
      <alignment horizontal="center" vertical="center"/>
    </xf>
    <xf numFmtId="0" fontId="6" fillId="3" borderId="12" xfId="0" applyFont="1" applyFill="1" applyBorder="1" applyAlignment="1">
      <alignment horizontal="center" vertical="center" wrapText="1"/>
    </xf>
    <xf numFmtId="1" fontId="6" fillId="3" borderId="12" xfId="0" applyNumberFormat="1" applyFont="1" applyFill="1" applyBorder="1" applyAlignment="1">
      <alignment horizontal="center" vertical="center" wrapText="1"/>
    </xf>
    <xf numFmtId="1" fontId="7" fillId="4" borderId="12" xfId="0" applyNumberFormat="1" applyFont="1" applyFill="1" applyBorder="1" applyAlignment="1">
      <alignment horizontal="center" vertical="center"/>
    </xf>
    <xf numFmtId="0" fontId="6" fillId="3" borderId="13" xfId="0" applyFont="1" applyFill="1" applyBorder="1" applyAlignment="1">
      <alignment horizontal="center" vertical="center"/>
    </xf>
    <xf numFmtId="49" fontId="2" fillId="0" borderId="14" xfId="0" applyNumberFormat="1" applyFont="1" applyBorder="1" applyAlignment="1">
      <alignment horizontal="left" vertical="center" textRotation="90"/>
    </xf>
    <xf numFmtId="0" fontId="6" fillId="0" borderId="2" xfId="0" applyFont="1" applyBorder="1" applyAlignment="1">
      <alignment horizontal="center" vertical="center"/>
    </xf>
    <xf numFmtId="0" fontId="6" fillId="9" borderId="2" xfId="0" applyFont="1" applyFill="1" applyBorder="1" applyAlignment="1">
      <alignment horizontal="center" vertical="center"/>
    </xf>
    <xf numFmtId="1" fontId="7" fillId="4" borderId="15" xfId="0" applyNumberFormat="1" applyFont="1" applyFill="1" applyBorder="1" applyAlignment="1">
      <alignment horizontal="center" vertical="center"/>
    </xf>
    <xf numFmtId="49" fontId="2" fillId="0" borderId="16" xfId="0" applyNumberFormat="1" applyFont="1" applyBorder="1" applyAlignment="1">
      <alignment horizontal="left" vertical="center" textRotation="90"/>
    </xf>
    <xf numFmtId="0" fontId="6" fillId="0" borderId="3" xfId="0" applyFont="1" applyBorder="1" applyAlignment="1">
      <alignment horizontal="center" vertical="center"/>
    </xf>
    <xf numFmtId="1" fontId="7" fillId="4" borderId="17" xfId="0" applyNumberFormat="1" applyFont="1" applyFill="1" applyBorder="1" applyAlignment="1">
      <alignment horizontal="center" vertical="center"/>
    </xf>
    <xf numFmtId="49" fontId="2" fillId="0" borderId="8" xfId="0" applyNumberFormat="1" applyFont="1" applyBorder="1" applyAlignment="1">
      <alignment horizontal="left" vertical="center" textRotation="90"/>
    </xf>
    <xf numFmtId="49" fontId="2" fillId="0" borderId="10" xfId="0" applyNumberFormat="1" applyFont="1" applyBorder="1" applyAlignment="1">
      <alignment horizontal="left" vertical="center" textRotation="90"/>
    </xf>
    <xf numFmtId="0" fontId="6" fillId="0" borderId="6" xfId="0" applyFont="1" applyBorder="1" applyAlignment="1">
      <alignment horizontal="center" vertical="center"/>
    </xf>
    <xf numFmtId="0" fontId="6" fillId="2"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2" borderId="7"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1" fontId="7" fillId="4" borderId="11" xfId="0" applyNumberFormat="1" applyFont="1" applyFill="1" applyBorder="1" applyAlignment="1">
      <alignment horizontal="center" vertical="center"/>
    </xf>
    <xf numFmtId="1" fontId="7" fillId="4" borderId="13" xfId="0" applyNumberFormat="1" applyFont="1" applyFill="1" applyBorder="1" applyAlignment="1">
      <alignment horizontal="center" vertical="center"/>
    </xf>
    <xf numFmtId="0" fontId="9" fillId="3" borderId="2" xfId="0" applyFont="1" applyFill="1" applyBorder="1" applyAlignment="1">
      <alignment horizontal="center" vertical="center"/>
    </xf>
    <xf numFmtId="0" fontId="6" fillId="3" borderId="2"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1" xfId="0" applyFont="1" applyFill="1" applyBorder="1" applyAlignment="1">
      <alignment horizontal="center" vertical="center"/>
    </xf>
    <xf numFmtId="0" fontId="4" fillId="0" borderId="8" xfId="0" applyFont="1" applyBorder="1" applyAlignment="1">
      <alignment horizontal="left" vertical="center" wrapText="1"/>
    </xf>
    <xf numFmtId="0" fontId="2" fillId="0" borderId="9" xfId="0" applyFont="1" applyBorder="1" applyAlignment="1">
      <alignment horizontal="left" vertical="center"/>
    </xf>
    <xf numFmtId="0" fontId="2" fillId="0" borderId="9" xfId="0" applyFont="1" applyBorder="1" applyAlignment="1">
      <alignment horizontal="center" vertical="center" wrapText="1"/>
    </xf>
    <xf numFmtId="0" fontId="2" fillId="0" borderId="10" xfId="0" applyFont="1" applyBorder="1" applyAlignment="1">
      <alignment horizontal="left" vertical="center"/>
    </xf>
    <xf numFmtId="0" fontId="4" fillId="4" borderId="11" xfId="0" applyFont="1" applyFill="1" applyBorder="1" applyAlignment="1">
      <alignment horizontal="left" vertical="center" wrapText="1"/>
    </xf>
    <xf numFmtId="0" fontId="2" fillId="4" borderId="12" xfId="0" applyFont="1" applyFill="1" applyBorder="1" applyAlignment="1">
      <alignment horizontal="left" vertical="center"/>
    </xf>
    <xf numFmtId="0" fontId="2" fillId="4" borderId="12" xfId="0" applyFont="1" applyFill="1" applyBorder="1" applyAlignment="1">
      <alignment horizontal="left" vertical="center" wrapText="1"/>
    </xf>
    <xf numFmtId="0" fontId="4" fillId="4" borderId="12" xfId="0" applyFont="1" applyFill="1" applyBorder="1" applyAlignment="1">
      <alignment horizontal="center" vertical="center"/>
    </xf>
    <xf numFmtId="0" fontId="6" fillId="4" borderId="13" xfId="0" applyFont="1" applyFill="1" applyBorder="1" applyAlignment="1">
      <alignment horizontal="left" vertical="center"/>
    </xf>
    <xf numFmtId="0" fontId="2" fillId="0" borderId="14" xfId="0" applyFont="1" applyBorder="1" applyAlignment="1">
      <alignment horizontal="left" vertical="center"/>
    </xf>
    <xf numFmtId="0" fontId="4" fillId="4" borderId="15" xfId="0" applyFont="1" applyFill="1" applyBorder="1" applyAlignment="1">
      <alignment horizontal="center" vertical="center"/>
    </xf>
    <xf numFmtId="0" fontId="2" fillId="0" borderId="16" xfId="0" applyFont="1" applyBorder="1" applyAlignment="1">
      <alignment horizontal="left" vertical="center"/>
    </xf>
    <xf numFmtId="0" fontId="4" fillId="4" borderId="17" xfId="0" applyFont="1" applyFill="1" applyBorder="1" applyAlignment="1">
      <alignment horizontal="center" vertical="center"/>
    </xf>
    <xf numFmtId="0" fontId="2" fillId="0" borderId="8" xfId="0" applyFont="1" applyBorder="1" applyAlignment="1">
      <alignment horizontal="left" vertical="center"/>
    </xf>
    <xf numFmtId="0" fontId="4" fillId="4" borderId="11" xfId="0" applyFont="1" applyFill="1" applyBorder="1" applyAlignment="1">
      <alignment horizontal="center" vertical="center"/>
    </xf>
    <xf numFmtId="0" fontId="4" fillId="4" borderId="13" xfId="0" applyFont="1" applyFill="1" applyBorder="1" applyAlignment="1">
      <alignment horizontal="center" vertical="center"/>
    </xf>
    <xf numFmtId="0" fontId="2" fillId="5" borderId="1" xfId="0" applyFont="1" applyFill="1" applyBorder="1" applyAlignment="1">
      <alignment horizontal="left" vertical="center"/>
    </xf>
    <xf numFmtId="0" fontId="2" fillId="5" borderId="1" xfId="0" applyFont="1" applyFill="1" applyBorder="1" applyAlignment="1">
      <alignment horizontal="left" vertical="center" wrapText="1"/>
    </xf>
    <xf numFmtId="1" fontId="2" fillId="5"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4" fillId="5"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8" xfId="0" applyFont="1" applyBorder="1" applyAlignment="1">
      <alignment horizontal="left" vertical="center"/>
    </xf>
    <xf numFmtId="0" fontId="2" fillId="5" borderId="6" xfId="0" applyFont="1" applyFill="1" applyBorder="1" applyAlignment="1">
      <alignment horizontal="left" vertical="center"/>
    </xf>
    <xf numFmtId="0" fontId="2" fillId="5" borderId="7" xfId="0" applyFont="1" applyFill="1" applyBorder="1" applyAlignment="1">
      <alignment horizontal="left" vertical="center"/>
    </xf>
    <xf numFmtId="0" fontId="2" fillId="5" borderId="7" xfId="0" applyFont="1" applyFill="1" applyBorder="1" applyAlignment="1">
      <alignment horizontal="left" vertical="center" wrapText="1"/>
    </xf>
    <xf numFmtId="0" fontId="4" fillId="4" borderId="11" xfId="0" applyFont="1" applyFill="1" applyBorder="1" applyAlignment="1">
      <alignment horizontal="left" vertical="center"/>
    </xf>
    <xf numFmtId="1" fontId="4" fillId="4" borderId="12" xfId="0" applyNumberFormat="1" applyFont="1" applyFill="1" applyBorder="1" applyAlignment="1">
      <alignment horizontal="center" vertical="center" wrapText="1"/>
    </xf>
    <xf numFmtId="0" fontId="4" fillId="4" borderId="12" xfId="0" applyFont="1" applyFill="1" applyBorder="1" applyAlignment="1">
      <alignment horizontal="center" vertical="center" wrapText="1"/>
    </xf>
    <xf numFmtId="0" fontId="2" fillId="4" borderId="13" xfId="0" applyFont="1" applyFill="1" applyBorder="1" applyAlignment="1">
      <alignment horizontal="left" vertical="center"/>
    </xf>
    <xf numFmtId="0" fontId="2" fillId="6"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6" xfId="0" applyFont="1" applyFill="1" applyBorder="1" applyAlignment="1">
      <alignment horizontal="center" vertical="center"/>
    </xf>
    <xf numFmtId="0" fontId="2" fillId="7" borderId="7" xfId="0" applyFont="1" applyFill="1" applyBorder="1" applyAlignment="1">
      <alignment horizontal="center" vertical="center"/>
    </xf>
    <xf numFmtId="1" fontId="2" fillId="5" borderId="1" xfId="0" applyNumberFormat="1" applyFont="1" applyFill="1" applyBorder="1" applyAlignment="1">
      <alignment horizontal="left" vertical="center" wrapText="1"/>
    </xf>
    <xf numFmtId="0" fontId="2" fillId="6" borderId="1" xfId="0" applyFont="1" applyFill="1" applyBorder="1" applyAlignment="1">
      <alignment horizontal="left" vertical="center"/>
    </xf>
    <xf numFmtId="0" fontId="2" fillId="2" borderId="1" xfId="0" applyFont="1" applyFill="1" applyBorder="1" applyAlignment="1">
      <alignment horizontal="left" vertical="center"/>
    </xf>
    <xf numFmtId="1" fontId="4" fillId="4" borderId="12" xfId="0" applyNumberFormat="1" applyFont="1" applyFill="1" applyBorder="1" applyAlignment="1">
      <alignment horizontal="left" vertical="center" wrapText="1"/>
    </xf>
    <xf numFmtId="0" fontId="4" fillId="4" borderId="12" xfId="0" applyFont="1" applyFill="1" applyBorder="1" applyAlignment="1">
      <alignment horizontal="left" vertical="center"/>
    </xf>
    <xf numFmtId="0" fontId="4" fillId="4" borderId="13" xfId="0" applyFont="1" applyFill="1" applyBorder="1" applyAlignment="1">
      <alignment horizontal="left" vertical="center"/>
    </xf>
    <xf numFmtId="0" fontId="2" fillId="6" borderId="2" xfId="0" applyFont="1" applyFill="1" applyBorder="1" applyAlignment="1">
      <alignment horizontal="left" vertical="center"/>
    </xf>
    <xf numFmtId="0" fontId="4" fillId="4" borderId="15" xfId="0" applyFont="1" applyFill="1" applyBorder="1" applyAlignment="1">
      <alignment horizontal="left" vertical="center"/>
    </xf>
    <xf numFmtId="0" fontId="2" fillId="2" borderId="3" xfId="0" applyFont="1" applyFill="1" applyBorder="1" applyAlignment="1">
      <alignment horizontal="left" vertical="center"/>
    </xf>
    <xf numFmtId="0" fontId="4" fillId="4" borderId="17"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0" fillId="0" borderId="1" xfId="0" applyBorder="1"/>
    <xf numFmtId="0" fontId="0" fillId="8" borderId="1" xfId="0" applyFill="1" applyBorder="1"/>
    <xf numFmtId="0" fontId="15" fillId="5" borderId="8" xfId="0" applyFont="1" applyFill="1" applyBorder="1" applyAlignment="1">
      <alignment horizontal="left" vertical="center" wrapText="1"/>
    </xf>
    <xf numFmtId="49" fontId="15" fillId="5" borderId="9" xfId="0" applyNumberFormat="1" applyFont="1" applyFill="1" applyBorder="1" applyAlignment="1">
      <alignment horizontal="left" vertical="center" textRotation="90"/>
    </xf>
    <xf numFmtId="0" fontId="11" fillId="0" borderId="6" xfId="0" applyFont="1" applyBorder="1"/>
    <xf numFmtId="0" fontId="0" fillId="0" borderId="7" xfId="0" applyBorder="1"/>
    <xf numFmtId="0" fontId="11" fillId="8" borderId="6" xfId="0" applyFont="1" applyFill="1" applyBorder="1"/>
    <xf numFmtId="0" fontId="0" fillId="8" borderId="7" xfId="0" applyFill="1" applyBorder="1"/>
    <xf numFmtId="49" fontId="15" fillId="5" borderId="14" xfId="0" applyNumberFormat="1" applyFont="1" applyFill="1" applyBorder="1" applyAlignment="1">
      <alignment horizontal="left" vertical="center" textRotation="90"/>
    </xf>
    <xf numFmtId="0" fontId="0" fillId="0" borderId="2" xfId="0" applyBorder="1"/>
    <xf numFmtId="0" fontId="0" fillId="8" borderId="2" xfId="0" applyFill="1" applyBorder="1"/>
    <xf numFmtId="49" fontId="15" fillId="5" borderId="16" xfId="0" applyNumberFormat="1" applyFont="1" applyFill="1" applyBorder="1" applyAlignment="1">
      <alignment horizontal="left" vertical="center" textRotation="90"/>
    </xf>
    <xf numFmtId="0" fontId="0" fillId="0" borderId="3" xfId="0" applyBorder="1"/>
    <xf numFmtId="0" fontId="0" fillId="8" borderId="3" xfId="0" applyFill="1" applyBorder="1"/>
    <xf numFmtId="49" fontId="15" fillId="5" borderId="8" xfId="0" applyNumberFormat="1" applyFont="1" applyFill="1" applyBorder="1" applyAlignment="1">
      <alignment horizontal="left" vertical="center" textRotation="90"/>
    </xf>
    <xf numFmtId="49" fontId="15" fillId="5" borderId="10" xfId="0" applyNumberFormat="1" applyFont="1" applyFill="1" applyBorder="1" applyAlignment="1">
      <alignment horizontal="left" vertical="center" textRotation="90"/>
    </xf>
    <xf numFmtId="0" fontId="0" fillId="0" borderId="6" xfId="0" applyBorder="1"/>
    <xf numFmtId="0" fontId="0" fillId="8" borderId="6" xfId="0" applyFill="1" applyBorder="1"/>
    <xf numFmtId="0" fontId="11" fillId="0" borderId="19" xfId="0" applyFont="1" applyBorder="1"/>
    <xf numFmtId="0" fontId="0" fillId="0" borderId="20" xfId="0" applyBorder="1"/>
    <xf numFmtId="0" fontId="0" fillId="0" borderId="21" xfId="0" applyBorder="1"/>
    <xf numFmtId="0" fontId="0" fillId="0" borderId="19" xfId="0" applyBorder="1"/>
    <xf numFmtId="0" fontId="0" fillId="0" borderId="22" xfId="0" applyBorder="1"/>
    <xf numFmtId="0" fontId="0" fillId="0" borderId="23" xfId="0" applyBorder="1"/>
    <xf numFmtId="0" fontId="11" fillId="4" borderId="24" xfId="0" applyFont="1" applyFill="1" applyBorder="1"/>
    <xf numFmtId="0" fontId="11" fillId="4" borderId="25" xfId="0" applyFont="1" applyFill="1" applyBorder="1"/>
    <xf numFmtId="0" fontId="11" fillId="4" borderId="26" xfId="0" applyFont="1" applyFill="1" applyBorder="1"/>
    <xf numFmtId="0" fontId="11" fillId="4" borderId="27" xfId="0" applyFont="1" applyFill="1" applyBorder="1"/>
    <xf numFmtId="0" fontId="11" fillId="4" borderId="28" xfId="0" applyFont="1" applyFill="1" applyBorder="1"/>
    <xf numFmtId="0" fontId="15" fillId="5" borderId="29" xfId="0" applyFont="1" applyFill="1" applyBorder="1" applyAlignment="1">
      <alignment horizontal="left" vertical="center" wrapText="1"/>
    </xf>
    <xf numFmtId="0" fontId="0" fillId="0" borderId="30" xfId="0" applyBorder="1"/>
    <xf numFmtId="0" fontId="0" fillId="8" borderId="30" xfId="0" applyFill="1" applyBorder="1"/>
    <xf numFmtId="0" fontId="0" fillId="0" borderId="31" xfId="0" applyBorder="1"/>
    <xf numFmtId="0" fontId="11" fillId="4" borderId="18" xfId="0" applyFont="1" applyFill="1" applyBorder="1"/>
    <xf numFmtId="0" fontId="15" fillId="0" borderId="0" xfId="0" applyFont="1"/>
    <xf numFmtId="0" fontId="1" fillId="0" borderId="0" xfId="0" applyFont="1"/>
    <xf numFmtId="0" fontId="16" fillId="10" borderId="35" xfId="0" applyFont="1" applyFill="1" applyBorder="1" applyAlignment="1">
      <alignment vertical="center" wrapText="1"/>
    </xf>
    <xf numFmtId="0" fontId="16" fillId="10" borderId="34" xfId="0" applyFont="1" applyFill="1" applyBorder="1" applyAlignment="1">
      <alignment vertical="center" wrapText="1"/>
    </xf>
    <xf numFmtId="0" fontId="0" fillId="0" borderId="0" xfId="0" applyAlignment="1">
      <alignment wrapText="1"/>
    </xf>
    <xf numFmtId="0" fontId="17" fillId="10" borderId="32" xfId="0" applyFont="1" applyFill="1" applyBorder="1" applyAlignment="1">
      <alignment vertical="center" wrapText="1"/>
    </xf>
    <xf numFmtId="0" fontId="17" fillId="10" borderId="33" xfId="0" applyFont="1" applyFill="1" applyBorder="1" applyAlignment="1">
      <alignment vertical="center" wrapText="1"/>
    </xf>
    <xf numFmtId="0" fontId="16" fillId="10" borderId="35" xfId="0" applyFont="1" applyFill="1" applyBorder="1" applyAlignment="1">
      <alignment horizontal="right" vertical="center" wrapText="1"/>
    </xf>
    <xf numFmtId="0" fontId="17" fillId="11" borderId="35" xfId="0" applyFont="1" applyFill="1" applyBorder="1" applyAlignment="1">
      <alignment vertical="center" wrapText="1"/>
    </xf>
    <xf numFmtId="2" fontId="17" fillId="11" borderId="35" xfId="0" applyNumberFormat="1" applyFont="1" applyFill="1" applyBorder="1" applyAlignment="1">
      <alignment horizontal="right" vertical="center" wrapText="1"/>
    </xf>
    <xf numFmtId="167" fontId="16" fillId="10" borderId="35" xfId="0" applyNumberFormat="1" applyFont="1" applyFill="1" applyBorder="1" applyAlignment="1">
      <alignment horizontal="right" vertical="center" wrapText="1"/>
    </xf>
    <xf numFmtId="1" fontId="16" fillId="10" borderId="35" xfId="0" applyNumberFormat="1" applyFont="1" applyFill="1" applyBorder="1" applyAlignment="1">
      <alignment horizontal="right" vertical="center" wrapText="1"/>
    </xf>
    <xf numFmtId="168" fontId="18" fillId="10" borderId="35" xfId="0" applyNumberFormat="1" applyFont="1" applyFill="1" applyBorder="1" applyAlignment="1">
      <alignment horizontal="right" vertical="center" wrapText="1"/>
    </xf>
    <xf numFmtId="0" fontId="1" fillId="0" borderId="0" xfId="0" applyFont="1" applyAlignment="1">
      <alignment wrapText="1"/>
    </xf>
    <xf numFmtId="0" fontId="0" fillId="0" borderId="8" xfId="0" applyBorder="1"/>
    <xf numFmtId="0" fontId="0" fillId="0" borderId="10" xfId="0" applyBorder="1"/>
    <xf numFmtId="0" fontId="20" fillId="0" borderId="2" xfId="0" applyFont="1" applyBorder="1"/>
    <xf numFmtId="0" fontId="20" fillId="0" borderId="6" xfId="0" applyFont="1" applyBorder="1"/>
    <xf numFmtId="0" fontId="20" fillId="0" borderId="1" xfId="0" applyFont="1" applyBorder="1"/>
    <xf numFmtId="0" fontId="20" fillId="0" borderId="7" xfId="0" applyFont="1" applyBorder="1"/>
    <xf numFmtId="0" fontId="0" fillId="13" borderId="1" xfId="0" applyFill="1" applyBorder="1"/>
    <xf numFmtId="169" fontId="0" fillId="0" borderId="7" xfId="12" applyNumberFormat="1" applyFont="1" applyBorder="1"/>
    <xf numFmtId="9" fontId="0" fillId="0" borderId="6" xfId="0" applyNumberFormat="1" applyBorder="1"/>
    <xf numFmtId="0" fontId="0" fillId="13" borderId="6" xfId="0" applyFill="1" applyBorder="1"/>
    <xf numFmtId="1" fontId="0" fillId="0" borderId="1" xfId="0" applyNumberFormat="1" applyBorder="1"/>
    <xf numFmtId="9" fontId="0" fillId="0" borderId="6" xfId="13" applyFont="1" applyBorder="1"/>
    <xf numFmtId="0" fontId="0" fillId="0" borderId="2" xfId="0" applyBorder="1" applyAlignment="1">
      <alignment wrapText="1"/>
    </xf>
    <xf numFmtId="1" fontId="0" fillId="0" borderId="20" xfId="0" applyNumberFormat="1" applyBorder="1"/>
    <xf numFmtId="169" fontId="0" fillId="0" borderId="22" xfId="12" applyNumberFormat="1" applyFont="1" applyBorder="1"/>
    <xf numFmtId="9" fontId="0" fillId="0" borderId="19" xfId="13" applyFont="1" applyBorder="1"/>
    <xf numFmtId="0" fontId="0" fillId="13" borderId="11" xfId="0" applyFill="1" applyBorder="1"/>
    <xf numFmtId="0" fontId="0" fillId="13" borderId="12" xfId="0" applyFill="1" applyBorder="1"/>
    <xf numFmtId="0" fontId="0" fillId="0" borderId="12" xfId="0" applyBorder="1"/>
    <xf numFmtId="169" fontId="0" fillId="0" borderId="13" xfId="12" applyNumberFormat="1" applyFont="1" applyBorder="1"/>
    <xf numFmtId="9" fontId="0" fillId="0" borderId="11" xfId="13" applyFont="1" applyBorder="1"/>
    <xf numFmtId="0" fontId="0" fillId="0" borderId="13" xfId="0" applyBorder="1"/>
    <xf numFmtId="0" fontId="27" fillId="7" borderId="3" xfId="0" applyFont="1" applyFill="1" applyBorder="1" applyAlignment="1">
      <alignment horizontal="center" vertical="center"/>
    </xf>
    <xf numFmtId="0" fontId="27" fillId="7" borderId="1" xfId="0" applyFont="1" applyFill="1" applyBorder="1" applyAlignment="1">
      <alignment horizontal="center" vertical="center"/>
    </xf>
    <xf numFmtId="0" fontId="2" fillId="5" borderId="6" xfId="0" applyFont="1" applyFill="1" applyBorder="1" applyAlignment="1">
      <alignment horizontal="left" vertical="center" wrapText="1"/>
    </xf>
    <xf numFmtId="0" fontId="27" fillId="7" borderId="7" xfId="0" applyFont="1" applyFill="1" applyBorder="1" applyAlignment="1">
      <alignment horizontal="center" vertical="center"/>
    </xf>
    <xf numFmtId="0" fontId="27" fillId="2" borderId="1" xfId="0" applyFont="1" applyFill="1" applyBorder="1" applyAlignment="1">
      <alignment horizontal="center" vertical="center"/>
    </xf>
    <xf numFmtId="0" fontId="2" fillId="12" borderId="10" xfId="0" applyFont="1" applyFill="1" applyBorder="1" applyAlignment="1">
      <alignment horizontal="left" vertical="center" wrapText="1"/>
    </xf>
    <xf numFmtId="166" fontId="0" fillId="0" borderId="0" xfId="13" applyNumberFormat="1" applyFont="1"/>
    <xf numFmtId="3" fontId="0" fillId="0" borderId="1" xfId="0" applyNumberFormat="1" applyBorder="1"/>
    <xf numFmtId="0" fontId="15" fillId="0" borderId="1" xfId="0" applyFont="1" applyBorder="1"/>
    <xf numFmtId="0" fontId="16" fillId="0" borderId="35" xfId="0" applyFont="1" applyBorder="1" applyAlignment="1">
      <alignment vertical="center" wrapText="1"/>
    </xf>
    <xf numFmtId="166" fontId="0" fillId="0" borderId="1" xfId="0" applyNumberFormat="1" applyBorder="1"/>
    <xf numFmtId="0" fontId="20" fillId="0" borderId="36" xfId="0" applyFont="1" applyBorder="1" applyAlignment="1">
      <alignment horizontal="center"/>
    </xf>
    <xf numFmtId="0" fontId="20" fillId="0" borderId="37" xfId="0" applyFont="1" applyBorder="1" applyAlignment="1">
      <alignment horizontal="center"/>
    </xf>
    <xf numFmtId="0" fontId="20" fillId="0" borderId="38" xfId="0" applyFont="1" applyBorder="1" applyAlignment="1">
      <alignment horizontal="center"/>
    </xf>
  </cellXfs>
  <cellStyles count="21">
    <cellStyle name="Comma" xfId="12" builtinId="3"/>
    <cellStyle name="Comma 2" xfId="1" xr:uid="{00000000-0005-0000-0000-000000000000}"/>
    <cellStyle name="Comma 3" xfId="19" xr:uid="{F21229D2-9D84-4539-AB18-EEEE9461A24D}"/>
    <cellStyle name="Heading 1 2" xfId="14" xr:uid="{C24FF4F2-CA7A-468D-AC52-F4D5B12F9FC2}"/>
    <cellStyle name="Heading 2 2" xfId="17" xr:uid="{937B30DF-3EE8-4FFA-8AB7-6B0EBD31C1F4}"/>
    <cellStyle name="Heading 3 2" xfId="18" xr:uid="{2E7235EC-E783-4B80-BC58-6B6C5C964DF9}"/>
    <cellStyle name="Heading 4 2" xfId="20" xr:uid="{112C1C16-97D2-4C52-A481-4F71ACD107DF}"/>
    <cellStyle name="Hyperlink 2" xfId="16" xr:uid="{D43A5DE9-6DC8-428C-A4F2-5F4A97B94E03}"/>
    <cellStyle name="Normal" xfId="0" builtinId="0"/>
    <cellStyle name="Normal 2" xfId="2" xr:uid="{00000000-0005-0000-0000-000003000000}"/>
    <cellStyle name="Normal 2 2" xfId="3" xr:uid="{00000000-0005-0000-0000-000004000000}"/>
    <cellStyle name="Normal 2 3" xfId="4" xr:uid="{00000000-0005-0000-0000-000005000000}"/>
    <cellStyle name="Normal 3" xfId="5" xr:uid="{00000000-0005-0000-0000-000006000000}"/>
    <cellStyle name="Normal 3 2" xfId="6" xr:uid="{00000000-0005-0000-0000-000007000000}"/>
    <cellStyle name="Normal 3 2 2" xfId="7" xr:uid="{00000000-0005-0000-0000-000008000000}"/>
    <cellStyle name="Normal 4" xfId="8" xr:uid="{00000000-0005-0000-0000-000009000000}"/>
    <cellStyle name="Normal 4 2" xfId="9" xr:uid="{00000000-0005-0000-0000-00000A000000}"/>
    <cellStyle name="Normal 5" xfId="10" xr:uid="{00000000-0005-0000-0000-00000B000000}"/>
    <cellStyle name="Normal 6" xfId="11" xr:uid="{00000000-0005-0000-0000-00000C000000}"/>
    <cellStyle name="Normal 7" xfId="15" xr:uid="{63A41998-B483-44B9-94D8-6E388AC65B32}"/>
    <cellStyle name="Per cent" xfId="1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CE4D6"/>
      <color rgb="FFB7DEE8"/>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Housing Trajectory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'Summary Trajectory'!$A$2</c:f>
              <c:strCache>
                <c:ptCount val="1"/>
                <c:pt idx="0">
                  <c:v>Completions</c:v>
                </c:pt>
              </c:strCache>
            </c:strRef>
          </c:tx>
          <c:spPr>
            <a:solidFill>
              <a:schemeClr val="accent1"/>
            </a:solidFill>
            <a:ln>
              <a:noFill/>
            </a:ln>
            <a:effectLst/>
          </c:spPr>
          <c:invertIfNegative val="0"/>
          <c:cat>
            <c:strRef>
              <c:f>'Summary Trajectory'!$B$1:$U$1</c:f>
              <c:strCache>
                <c:ptCount val="20"/>
                <c:pt idx="0">
                  <c:v>2021/22</c:v>
                </c:pt>
                <c:pt idx="1">
                  <c:v>2022/23</c:v>
                </c:pt>
                <c:pt idx="2">
                  <c:v>2023/24</c:v>
                </c:pt>
                <c:pt idx="3">
                  <c:v>2024/25</c:v>
                </c:pt>
                <c:pt idx="4">
                  <c:v>2025/26</c:v>
                </c:pt>
                <c:pt idx="5">
                  <c:v>2026/27</c:v>
                </c:pt>
                <c:pt idx="6">
                  <c:v>2027/28</c:v>
                </c:pt>
                <c:pt idx="7">
                  <c:v>2028/29</c:v>
                </c:pt>
                <c:pt idx="8">
                  <c:v>2029/30</c:v>
                </c:pt>
                <c:pt idx="9">
                  <c:v>2030/31</c:v>
                </c:pt>
                <c:pt idx="10">
                  <c:v>2031/32</c:v>
                </c:pt>
                <c:pt idx="11">
                  <c:v>2032/33</c:v>
                </c:pt>
                <c:pt idx="12">
                  <c:v>2033/34</c:v>
                </c:pt>
                <c:pt idx="13">
                  <c:v>2034/35</c:v>
                </c:pt>
                <c:pt idx="14">
                  <c:v>2035/36</c:v>
                </c:pt>
                <c:pt idx="15">
                  <c:v>2036/37</c:v>
                </c:pt>
                <c:pt idx="16">
                  <c:v>2037/38</c:v>
                </c:pt>
                <c:pt idx="17">
                  <c:v>2038/39</c:v>
                </c:pt>
                <c:pt idx="18">
                  <c:v>2039/40</c:v>
                </c:pt>
                <c:pt idx="19">
                  <c:v>2040/41</c:v>
                </c:pt>
              </c:strCache>
            </c:strRef>
          </c:cat>
          <c:val>
            <c:numRef>
              <c:f>'Summary Trajectory'!$B$2:$U$2</c:f>
              <c:numCache>
                <c:formatCode>General</c:formatCode>
                <c:ptCount val="20"/>
                <c:pt idx="0">
                  <c:v>234</c:v>
                </c:pt>
                <c:pt idx="1">
                  <c:v>740</c:v>
                </c:pt>
                <c:pt idx="2">
                  <c:v>828</c:v>
                </c:pt>
                <c:pt idx="3">
                  <c:v>650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68DD-4241-95A6-BBB10358256F}"/>
            </c:ext>
          </c:extLst>
        </c:ser>
        <c:ser>
          <c:idx val="1"/>
          <c:order val="1"/>
          <c:tx>
            <c:strRef>
              <c:f>'Summary Trajectory'!$A$3</c:f>
              <c:strCache>
                <c:ptCount val="1"/>
                <c:pt idx="0">
                  <c:v>Commitments</c:v>
                </c:pt>
              </c:strCache>
            </c:strRef>
          </c:tx>
          <c:spPr>
            <a:solidFill>
              <a:schemeClr val="accent2"/>
            </a:solidFill>
            <a:ln>
              <a:noFill/>
            </a:ln>
            <a:effectLst/>
          </c:spPr>
          <c:invertIfNegative val="0"/>
          <c:cat>
            <c:strRef>
              <c:f>'Summary Trajectory'!$B$1:$U$1</c:f>
              <c:strCache>
                <c:ptCount val="20"/>
                <c:pt idx="0">
                  <c:v>2021/22</c:v>
                </c:pt>
                <c:pt idx="1">
                  <c:v>2022/23</c:v>
                </c:pt>
                <c:pt idx="2">
                  <c:v>2023/24</c:v>
                </c:pt>
                <c:pt idx="3">
                  <c:v>2024/25</c:v>
                </c:pt>
                <c:pt idx="4">
                  <c:v>2025/26</c:v>
                </c:pt>
                <c:pt idx="5">
                  <c:v>2026/27</c:v>
                </c:pt>
                <c:pt idx="6">
                  <c:v>2027/28</c:v>
                </c:pt>
                <c:pt idx="7">
                  <c:v>2028/29</c:v>
                </c:pt>
                <c:pt idx="8">
                  <c:v>2029/30</c:v>
                </c:pt>
                <c:pt idx="9">
                  <c:v>2030/31</c:v>
                </c:pt>
                <c:pt idx="10">
                  <c:v>2031/32</c:v>
                </c:pt>
                <c:pt idx="11">
                  <c:v>2032/33</c:v>
                </c:pt>
                <c:pt idx="12">
                  <c:v>2033/34</c:v>
                </c:pt>
                <c:pt idx="13">
                  <c:v>2034/35</c:v>
                </c:pt>
                <c:pt idx="14">
                  <c:v>2035/36</c:v>
                </c:pt>
                <c:pt idx="15">
                  <c:v>2036/37</c:v>
                </c:pt>
                <c:pt idx="16">
                  <c:v>2037/38</c:v>
                </c:pt>
                <c:pt idx="17">
                  <c:v>2038/39</c:v>
                </c:pt>
                <c:pt idx="18">
                  <c:v>2039/40</c:v>
                </c:pt>
                <c:pt idx="19">
                  <c:v>2040/41</c:v>
                </c:pt>
              </c:strCache>
            </c:strRef>
          </c:cat>
          <c:val>
            <c:numRef>
              <c:f>'Summary Trajectory'!$B$3:$U$3</c:f>
              <c:numCache>
                <c:formatCode>General</c:formatCode>
                <c:ptCount val="20"/>
                <c:pt idx="0">
                  <c:v>0</c:v>
                </c:pt>
                <c:pt idx="1">
                  <c:v>0</c:v>
                </c:pt>
                <c:pt idx="2">
                  <c:v>0</c:v>
                </c:pt>
                <c:pt idx="3">
                  <c:v>0</c:v>
                </c:pt>
                <c:pt idx="4">
                  <c:v>484</c:v>
                </c:pt>
                <c:pt idx="5">
                  <c:v>751</c:v>
                </c:pt>
                <c:pt idx="6">
                  <c:v>848</c:v>
                </c:pt>
                <c:pt idx="7">
                  <c:v>666</c:v>
                </c:pt>
                <c:pt idx="8">
                  <c:v>582</c:v>
                </c:pt>
                <c:pt idx="9">
                  <c:v>800</c:v>
                </c:pt>
                <c:pt idx="10">
                  <c:v>641</c:v>
                </c:pt>
                <c:pt idx="11">
                  <c:v>453</c:v>
                </c:pt>
                <c:pt idx="12">
                  <c:v>319</c:v>
                </c:pt>
                <c:pt idx="13">
                  <c:v>245</c:v>
                </c:pt>
                <c:pt idx="14">
                  <c:v>208</c:v>
                </c:pt>
                <c:pt idx="15">
                  <c:v>206</c:v>
                </c:pt>
                <c:pt idx="16">
                  <c:v>137</c:v>
                </c:pt>
                <c:pt idx="17">
                  <c:v>110</c:v>
                </c:pt>
                <c:pt idx="18">
                  <c:v>110</c:v>
                </c:pt>
                <c:pt idx="19">
                  <c:v>110</c:v>
                </c:pt>
              </c:numCache>
            </c:numRef>
          </c:val>
          <c:extLst>
            <c:ext xmlns:c16="http://schemas.microsoft.com/office/drawing/2014/chart" uri="{C3380CC4-5D6E-409C-BE32-E72D297353CC}">
              <c16:uniqueId val="{00000001-68DD-4241-95A6-BBB10358256F}"/>
            </c:ext>
          </c:extLst>
        </c:ser>
        <c:ser>
          <c:idx val="2"/>
          <c:order val="2"/>
          <c:tx>
            <c:strRef>
              <c:f>'Summary Trajectory'!$A$4</c:f>
              <c:strCache>
                <c:ptCount val="1"/>
                <c:pt idx="0">
                  <c:v>Commitments (C2 Use)</c:v>
                </c:pt>
              </c:strCache>
            </c:strRef>
          </c:tx>
          <c:spPr>
            <a:solidFill>
              <a:schemeClr val="accent3"/>
            </a:solidFill>
            <a:ln>
              <a:noFill/>
            </a:ln>
            <a:effectLst/>
          </c:spPr>
          <c:invertIfNegative val="0"/>
          <c:cat>
            <c:strRef>
              <c:f>'Summary Trajectory'!$B$1:$U$1</c:f>
              <c:strCache>
                <c:ptCount val="20"/>
                <c:pt idx="0">
                  <c:v>2021/22</c:v>
                </c:pt>
                <c:pt idx="1">
                  <c:v>2022/23</c:v>
                </c:pt>
                <c:pt idx="2">
                  <c:v>2023/24</c:v>
                </c:pt>
                <c:pt idx="3">
                  <c:v>2024/25</c:v>
                </c:pt>
                <c:pt idx="4">
                  <c:v>2025/26</c:v>
                </c:pt>
                <c:pt idx="5">
                  <c:v>2026/27</c:v>
                </c:pt>
                <c:pt idx="6">
                  <c:v>2027/28</c:v>
                </c:pt>
                <c:pt idx="7">
                  <c:v>2028/29</c:v>
                </c:pt>
                <c:pt idx="8">
                  <c:v>2029/30</c:v>
                </c:pt>
                <c:pt idx="9">
                  <c:v>2030/31</c:v>
                </c:pt>
                <c:pt idx="10">
                  <c:v>2031/32</c:v>
                </c:pt>
                <c:pt idx="11">
                  <c:v>2032/33</c:v>
                </c:pt>
                <c:pt idx="12">
                  <c:v>2033/34</c:v>
                </c:pt>
                <c:pt idx="13">
                  <c:v>2034/35</c:v>
                </c:pt>
                <c:pt idx="14">
                  <c:v>2035/36</c:v>
                </c:pt>
                <c:pt idx="15">
                  <c:v>2036/37</c:v>
                </c:pt>
                <c:pt idx="16">
                  <c:v>2037/38</c:v>
                </c:pt>
                <c:pt idx="17">
                  <c:v>2038/39</c:v>
                </c:pt>
                <c:pt idx="18">
                  <c:v>2039/40</c:v>
                </c:pt>
                <c:pt idx="19">
                  <c:v>2040/41</c:v>
                </c:pt>
              </c:strCache>
            </c:strRef>
          </c:cat>
          <c:val>
            <c:numRef>
              <c:f>'Summary Trajectory'!$B$4:$U$4</c:f>
              <c:numCache>
                <c:formatCode>General</c:formatCode>
                <c:ptCount val="20"/>
                <c:pt idx="0">
                  <c:v>0</c:v>
                </c:pt>
                <c:pt idx="1">
                  <c:v>0</c:v>
                </c:pt>
                <c:pt idx="2">
                  <c:v>0</c:v>
                </c:pt>
                <c:pt idx="3">
                  <c:v>0</c:v>
                </c:pt>
                <c:pt idx="4">
                  <c:v>0</c:v>
                </c:pt>
                <c:pt idx="5">
                  <c:v>0</c:v>
                </c:pt>
                <c:pt idx="6">
                  <c:v>24</c:v>
                </c:pt>
                <c:pt idx="7">
                  <c:v>25</c:v>
                </c:pt>
                <c:pt idx="8">
                  <c:v>76</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68DD-4241-95A6-BBB10358256F}"/>
            </c:ext>
          </c:extLst>
        </c:ser>
        <c:ser>
          <c:idx val="3"/>
          <c:order val="3"/>
          <c:tx>
            <c:strRef>
              <c:f>'Summary Trajectory'!$A$5</c:f>
              <c:strCache>
                <c:ptCount val="1"/>
                <c:pt idx="0">
                  <c:v>Strategic Allocations</c:v>
                </c:pt>
              </c:strCache>
            </c:strRef>
          </c:tx>
          <c:spPr>
            <a:solidFill>
              <a:schemeClr val="accent4"/>
            </a:solidFill>
            <a:ln>
              <a:noFill/>
            </a:ln>
            <a:effectLst/>
          </c:spPr>
          <c:invertIfNegative val="0"/>
          <c:cat>
            <c:strRef>
              <c:f>'Summary Trajectory'!$B$1:$U$1</c:f>
              <c:strCache>
                <c:ptCount val="20"/>
                <c:pt idx="0">
                  <c:v>2021/22</c:v>
                </c:pt>
                <c:pt idx="1">
                  <c:v>2022/23</c:v>
                </c:pt>
                <c:pt idx="2">
                  <c:v>2023/24</c:v>
                </c:pt>
                <c:pt idx="3">
                  <c:v>2024/25</c:v>
                </c:pt>
                <c:pt idx="4">
                  <c:v>2025/26</c:v>
                </c:pt>
                <c:pt idx="5">
                  <c:v>2026/27</c:v>
                </c:pt>
                <c:pt idx="6">
                  <c:v>2027/28</c:v>
                </c:pt>
                <c:pt idx="7">
                  <c:v>2028/29</c:v>
                </c:pt>
                <c:pt idx="8">
                  <c:v>2029/30</c:v>
                </c:pt>
                <c:pt idx="9">
                  <c:v>2030/31</c:v>
                </c:pt>
                <c:pt idx="10">
                  <c:v>2031/32</c:v>
                </c:pt>
                <c:pt idx="11">
                  <c:v>2032/33</c:v>
                </c:pt>
                <c:pt idx="12">
                  <c:v>2033/34</c:v>
                </c:pt>
                <c:pt idx="13">
                  <c:v>2034/35</c:v>
                </c:pt>
                <c:pt idx="14">
                  <c:v>2035/36</c:v>
                </c:pt>
                <c:pt idx="15">
                  <c:v>2036/37</c:v>
                </c:pt>
                <c:pt idx="16">
                  <c:v>2037/38</c:v>
                </c:pt>
                <c:pt idx="17">
                  <c:v>2038/39</c:v>
                </c:pt>
                <c:pt idx="18">
                  <c:v>2039/40</c:v>
                </c:pt>
                <c:pt idx="19">
                  <c:v>2040/41</c:v>
                </c:pt>
              </c:strCache>
            </c:strRef>
          </c:cat>
          <c:val>
            <c:numRef>
              <c:f>'Summary Trajectory'!$B$5:$U$5</c:f>
              <c:numCache>
                <c:formatCode>General</c:formatCode>
                <c:ptCount val="20"/>
                <c:pt idx="0">
                  <c:v>0</c:v>
                </c:pt>
                <c:pt idx="1">
                  <c:v>0</c:v>
                </c:pt>
                <c:pt idx="2">
                  <c:v>0</c:v>
                </c:pt>
                <c:pt idx="3">
                  <c:v>0</c:v>
                </c:pt>
                <c:pt idx="4">
                  <c:v>0</c:v>
                </c:pt>
                <c:pt idx="5">
                  <c:v>0</c:v>
                </c:pt>
                <c:pt idx="6">
                  <c:v>0</c:v>
                </c:pt>
                <c:pt idx="7">
                  <c:v>0</c:v>
                </c:pt>
                <c:pt idx="8">
                  <c:v>49</c:v>
                </c:pt>
                <c:pt idx="9">
                  <c:v>481</c:v>
                </c:pt>
                <c:pt idx="10">
                  <c:v>473</c:v>
                </c:pt>
                <c:pt idx="11">
                  <c:v>436</c:v>
                </c:pt>
                <c:pt idx="12">
                  <c:v>398</c:v>
                </c:pt>
                <c:pt idx="13">
                  <c:v>408</c:v>
                </c:pt>
                <c:pt idx="14">
                  <c:v>351</c:v>
                </c:pt>
                <c:pt idx="15">
                  <c:v>326</c:v>
                </c:pt>
                <c:pt idx="16">
                  <c:v>221</c:v>
                </c:pt>
                <c:pt idx="17">
                  <c:v>203</c:v>
                </c:pt>
                <c:pt idx="18">
                  <c:v>203</c:v>
                </c:pt>
                <c:pt idx="19">
                  <c:v>181</c:v>
                </c:pt>
              </c:numCache>
            </c:numRef>
          </c:val>
          <c:extLst>
            <c:ext xmlns:c16="http://schemas.microsoft.com/office/drawing/2014/chart" uri="{C3380CC4-5D6E-409C-BE32-E72D297353CC}">
              <c16:uniqueId val="{00000003-68DD-4241-95A6-BBB10358256F}"/>
            </c:ext>
          </c:extLst>
        </c:ser>
        <c:ser>
          <c:idx val="4"/>
          <c:order val="4"/>
          <c:tx>
            <c:strRef>
              <c:f>'Summary Trajectory'!$A$6</c:f>
              <c:strCache>
                <c:ptCount val="1"/>
                <c:pt idx="0">
                  <c:v>Non-Strategic Allocations</c:v>
                </c:pt>
              </c:strCache>
            </c:strRef>
          </c:tx>
          <c:spPr>
            <a:solidFill>
              <a:schemeClr val="accent5"/>
            </a:solidFill>
            <a:ln>
              <a:noFill/>
            </a:ln>
            <a:effectLst/>
          </c:spPr>
          <c:invertIfNegative val="0"/>
          <c:cat>
            <c:strRef>
              <c:f>'Summary Trajectory'!$B$1:$U$1</c:f>
              <c:strCache>
                <c:ptCount val="20"/>
                <c:pt idx="0">
                  <c:v>2021/22</c:v>
                </c:pt>
                <c:pt idx="1">
                  <c:v>2022/23</c:v>
                </c:pt>
                <c:pt idx="2">
                  <c:v>2023/24</c:v>
                </c:pt>
                <c:pt idx="3">
                  <c:v>2024/25</c:v>
                </c:pt>
                <c:pt idx="4">
                  <c:v>2025/26</c:v>
                </c:pt>
                <c:pt idx="5">
                  <c:v>2026/27</c:v>
                </c:pt>
                <c:pt idx="6">
                  <c:v>2027/28</c:v>
                </c:pt>
                <c:pt idx="7">
                  <c:v>2028/29</c:v>
                </c:pt>
                <c:pt idx="8">
                  <c:v>2029/30</c:v>
                </c:pt>
                <c:pt idx="9">
                  <c:v>2030/31</c:v>
                </c:pt>
                <c:pt idx="10">
                  <c:v>2031/32</c:v>
                </c:pt>
                <c:pt idx="11">
                  <c:v>2032/33</c:v>
                </c:pt>
                <c:pt idx="12">
                  <c:v>2033/34</c:v>
                </c:pt>
                <c:pt idx="13">
                  <c:v>2034/35</c:v>
                </c:pt>
                <c:pt idx="14">
                  <c:v>2035/36</c:v>
                </c:pt>
                <c:pt idx="15">
                  <c:v>2036/37</c:v>
                </c:pt>
                <c:pt idx="16">
                  <c:v>2037/38</c:v>
                </c:pt>
                <c:pt idx="17">
                  <c:v>2038/39</c:v>
                </c:pt>
                <c:pt idx="18">
                  <c:v>2039/40</c:v>
                </c:pt>
                <c:pt idx="19">
                  <c:v>2040/41</c:v>
                </c:pt>
              </c:strCache>
            </c:strRef>
          </c:cat>
          <c:val>
            <c:numRef>
              <c:f>'Summary Trajectory'!$B$6:$U$6</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140</c:v>
                </c:pt>
                <c:pt idx="13">
                  <c:v>144</c:v>
                </c:pt>
                <c:pt idx="14">
                  <c:v>132</c:v>
                </c:pt>
                <c:pt idx="15">
                  <c:v>131</c:v>
                </c:pt>
                <c:pt idx="16">
                  <c:v>131</c:v>
                </c:pt>
                <c:pt idx="17">
                  <c:v>109</c:v>
                </c:pt>
                <c:pt idx="18">
                  <c:v>40</c:v>
                </c:pt>
                <c:pt idx="19">
                  <c:v>20</c:v>
                </c:pt>
              </c:numCache>
            </c:numRef>
          </c:val>
          <c:extLst>
            <c:ext xmlns:c16="http://schemas.microsoft.com/office/drawing/2014/chart" uri="{C3380CC4-5D6E-409C-BE32-E72D297353CC}">
              <c16:uniqueId val="{00000004-68DD-4241-95A6-BBB10358256F}"/>
            </c:ext>
          </c:extLst>
        </c:ser>
        <c:ser>
          <c:idx val="5"/>
          <c:order val="5"/>
          <c:tx>
            <c:strRef>
              <c:f>'Summary Trajectory'!$A$7</c:f>
              <c:strCache>
                <c:ptCount val="1"/>
                <c:pt idx="0">
                  <c:v>Windfall Allowance</c:v>
                </c:pt>
              </c:strCache>
            </c:strRef>
          </c:tx>
          <c:spPr>
            <a:solidFill>
              <a:schemeClr val="accent6"/>
            </a:solidFill>
            <a:ln>
              <a:noFill/>
            </a:ln>
            <a:effectLst/>
          </c:spPr>
          <c:invertIfNegative val="0"/>
          <c:cat>
            <c:strRef>
              <c:f>'Summary Trajectory'!$B$1:$U$1</c:f>
              <c:strCache>
                <c:ptCount val="20"/>
                <c:pt idx="0">
                  <c:v>2021/22</c:v>
                </c:pt>
                <c:pt idx="1">
                  <c:v>2022/23</c:v>
                </c:pt>
                <c:pt idx="2">
                  <c:v>2023/24</c:v>
                </c:pt>
                <c:pt idx="3">
                  <c:v>2024/25</c:v>
                </c:pt>
                <c:pt idx="4">
                  <c:v>2025/26</c:v>
                </c:pt>
                <c:pt idx="5">
                  <c:v>2026/27</c:v>
                </c:pt>
                <c:pt idx="6">
                  <c:v>2027/28</c:v>
                </c:pt>
                <c:pt idx="7">
                  <c:v>2028/29</c:v>
                </c:pt>
                <c:pt idx="8">
                  <c:v>2029/30</c:v>
                </c:pt>
                <c:pt idx="9">
                  <c:v>2030/31</c:v>
                </c:pt>
                <c:pt idx="10">
                  <c:v>2031/32</c:v>
                </c:pt>
                <c:pt idx="11">
                  <c:v>2032/33</c:v>
                </c:pt>
                <c:pt idx="12">
                  <c:v>2033/34</c:v>
                </c:pt>
                <c:pt idx="13">
                  <c:v>2034/35</c:v>
                </c:pt>
                <c:pt idx="14">
                  <c:v>2035/36</c:v>
                </c:pt>
                <c:pt idx="15">
                  <c:v>2036/37</c:v>
                </c:pt>
                <c:pt idx="16">
                  <c:v>2037/38</c:v>
                </c:pt>
                <c:pt idx="17">
                  <c:v>2038/39</c:v>
                </c:pt>
                <c:pt idx="18">
                  <c:v>2039/40</c:v>
                </c:pt>
                <c:pt idx="19">
                  <c:v>2040/41</c:v>
                </c:pt>
              </c:strCache>
            </c:strRef>
          </c:cat>
          <c:val>
            <c:numRef>
              <c:f>'Summary Trajectory'!$B$7:$U$7</c:f>
              <c:numCache>
                <c:formatCode>General</c:formatCode>
                <c:ptCount val="20"/>
                <c:pt idx="0">
                  <c:v>0</c:v>
                </c:pt>
                <c:pt idx="1">
                  <c:v>0</c:v>
                </c:pt>
                <c:pt idx="2">
                  <c:v>0</c:v>
                </c:pt>
                <c:pt idx="3">
                  <c:v>0</c:v>
                </c:pt>
                <c:pt idx="4">
                  <c:v>0</c:v>
                </c:pt>
                <c:pt idx="5">
                  <c:v>0</c:v>
                </c:pt>
                <c:pt idx="6">
                  <c:v>0</c:v>
                </c:pt>
                <c:pt idx="7">
                  <c:v>110</c:v>
                </c:pt>
                <c:pt idx="8">
                  <c:v>110</c:v>
                </c:pt>
                <c:pt idx="9">
                  <c:v>110</c:v>
                </c:pt>
                <c:pt idx="10">
                  <c:v>110</c:v>
                </c:pt>
                <c:pt idx="11">
                  <c:v>110</c:v>
                </c:pt>
                <c:pt idx="12">
                  <c:v>110</c:v>
                </c:pt>
                <c:pt idx="13">
                  <c:v>110</c:v>
                </c:pt>
                <c:pt idx="14">
                  <c:v>110</c:v>
                </c:pt>
                <c:pt idx="15">
                  <c:v>110</c:v>
                </c:pt>
                <c:pt idx="16">
                  <c:v>110</c:v>
                </c:pt>
                <c:pt idx="17">
                  <c:v>110</c:v>
                </c:pt>
                <c:pt idx="18">
                  <c:v>110</c:v>
                </c:pt>
                <c:pt idx="19">
                  <c:v>110</c:v>
                </c:pt>
              </c:numCache>
            </c:numRef>
          </c:val>
          <c:extLst>
            <c:ext xmlns:c16="http://schemas.microsoft.com/office/drawing/2014/chart" uri="{C3380CC4-5D6E-409C-BE32-E72D297353CC}">
              <c16:uniqueId val="{00000005-68DD-4241-95A6-BBB10358256F}"/>
            </c:ext>
          </c:extLst>
        </c:ser>
        <c:ser>
          <c:idx val="6"/>
          <c:order val="6"/>
          <c:tx>
            <c:strRef>
              <c:f>'Summary Trajectory'!$A$8</c:f>
              <c:strCache>
                <c:ptCount val="1"/>
                <c:pt idx="0">
                  <c:v>Lapse Rate Allowance</c:v>
                </c:pt>
              </c:strCache>
            </c:strRef>
          </c:tx>
          <c:spPr>
            <a:solidFill>
              <a:schemeClr val="accent1">
                <a:lumMod val="60000"/>
              </a:schemeClr>
            </a:solidFill>
            <a:ln>
              <a:noFill/>
            </a:ln>
            <a:effectLst/>
          </c:spPr>
          <c:invertIfNegative val="0"/>
          <c:cat>
            <c:strRef>
              <c:f>'Summary Trajectory'!$B$1:$U$1</c:f>
              <c:strCache>
                <c:ptCount val="20"/>
                <c:pt idx="0">
                  <c:v>2021/22</c:v>
                </c:pt>
                <c:pt idx="1">
                  <c:v>2022/23</c:v>
                </c:pt>
                <c:pt idx="2">
                  <c:v>2023/24</c:v>
                </c:pt>
                <c:pt idx="3">
                  <c:v>2024/25</c:v>
                </c:pt>
                <c:pt idx="4">
                  <c:v>2025/26</c:v>
                </c:pt>
                <c:pt idx="5">
                  <c:v>2026/27</c:v>
                </c:pt>
                <c:pt idx="6">
                  <c:v>2027/28</c:v>
                </c:pt>
                <c:pt idx="7">
                  <c:v>2028/29</c:v>
                </c:pt>
                <c:pt idx="8">
                  <c:v>2029/30</c:v>
                </c:pt>
                <c:pt idx="9">
                  <c:v>2030/31</c:v>
                </c:pt>
                <c:pt idx="10">
                  <c:v>2031/32</c:v>
                </c:pt>
                <c:pt idx="11">
                  <c:v>2032/33</c:v>
                </c:pt>
                <c:pt idx="12">
                  <c:v>2033/34</c:v>
                </c:pt>
                <c:pt idx="13">
                  <c:v>2034/35</c:v>
                </c:pt>
                <c:pt idx="14">
                  <c:v>2035/36</c:v>
                </c:pt>
                <c:pt idx="15">
                  <c:v>2036/37</c:v>
                </c:pt>
                <c:pt idx="16">
                  <c:v>2037/38</c:v>
                </c:pt>
                <c:pt idx="17">
                  <c:v>2038/39</c:v>
                </c:pt>
                <c:pt idx="18">
                  <c:v>2039/40</c:v>
                </c:pt>
                <c:pt idx="19">
                  <c:v>2040/41</c:v>
                </c:pt>
              </c:strCache>
            </c:strRef>
          </c:cat>
          <c:val>
            <c:numRef>
              <c:f>'Summary Trajectory'!$B$8:$U$8</c:f>
              <c:numCache>
                <c:formatCode>General</c:formatCode>
                <c:ptCount val="20"/>
                <c:pt idx="0">
                  <c:v>0</c:v>
                </c:pt>
                <c:pt idx="1">
                  <c:v>0</c:v>
                </c:pt>
                <c:pt idx="2">
                  <c:v>0</c:v>
                </c:pt>
                <c:pt idx="3">
                  <c:v>0</c:v>
                </c:pt>
                <c:pt idx="4">
                  <c:v>-17</c:v>
                </c:pt>
                <c:pt idx="5">
                  <c:v>-17</c:v>
                </c:pt>
                <c:pt idx="6">
                  <c:v>-17</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6-68DD-4241-95A6-BBB10358256F}"/>
            </c:ext>
          </c:extLst>
        </c:ser>
        <c:dLbls>
          <c:showLegendKey val="0"/>
          <c:showVal val="0"/>
          <c:showCatName val="0"/>
          <c:showSerName val="0"/>
          <c:showPercent val="0"/>
          <c:showBubbleSize val="0"/>
        </c:dLbls>
        <c:gapWidth val="219"/>
        <c:overlap val="100"/>
        <c:axId val="461386224"/>
        <c:axId val="461386584"/>
      </c:barChart>
      <c:lineChart>
        <c:grouping val="standard"/>
        <c:varyColors val="0"/>
        <c:ser>
          <c:idx val="9"/>
          <c:order val="9"/>
          <c:tx>
            <c:strRef>
              <c:f>'Summary Trajectory'!$A$11</c:f>
              <c:strCache>
                <c:ptCount val="1"/>
                <c:pt idx="0">
                  <c:v>Housing requirement</c:v>
                </c:pt>
              </c:strCache>
            </c:strRef>
          </c:tx>
          <c:spPr>
            <a:ln w="28575" cap="rnd">
              <a:solidFill>
                <a:srgbClr val="FF0000"/>
              </a:solidFill>
              <a:prstDash val="sysDash"/>
              <a:round/>
            </a:ln>
            <a:effectLst/>
          </c:spPr>
          <c:marker>
            <c:symbol val="none"/>
          </c:marker>
          <c:cat>
            <c:strRef>
              <c:f>'Summary Trajectory'!$B$1:$U$1</c:f>
              <c:strCache>
                <c:ptCount val="20"/>
                <c:pt idx="0">
                  <c:v>2021/22</c:v>
                </c:pt>
                <c:pt idx="1">
                  <c:v>2022/23</c:v>
                </c:pt>
                <c:pt idx="2">
                  <c:v>2023/24</c:v>
                </c:pt>
                <c:pt idx="3">
                  <c:v>2024/25</c:v>
                </c:pt>
                <c:pt idx="4">
                  <c:v>2025/26</c:v>
                </c:pt>
                <c:pt idx="5">
                  <c:v>2026/27</c:v>
                </c:pt>
                <c:pt idx="6">
                  <c:v>2027/28</c:v>
                </c:pt>
                <c:pt idx="7">
                  <c:v>2028/29</c:v>
                </c:pt>
                <c:pt idx="8">
                  <c:v>2029/30</c:v>
                </c:pt>
                <c:pt idx="9">
                  <c:v>2030/31</c:v>
                </c:pt>
                <c:pt idx="10">
                  <c:v>2031/32</c:v>
                </c:pt>
                <c:pt idx="11">
                  <c:v>2032/33</c:v>
                </c:pt>
                <c:pt idx="12">
                  <c:v>2033/34</c:v>
                </c:pt>
                <c:pt idx="13">
                  <c:v>2034/35</c:v>
                </c:pt>
                <c:pt idx="14">
                  <c:v>2035/36</c:v>
                </c:pt>
                <c:pt idx="15">
                  <c:v>2036/37</c:v>
                </c:pt>
                <c:pt idx="16">
                  <c:v>2037/38</c:v>
                </c:pt>
                <c:pt idx="17">
                  <c:v>2038/39</c:v>
                </c:pt>
                <c:pt idx="18">
                  <c:v>2039/40</c:v>
                </c:pt>
                <c:pt idx="19">
                  <c:v>2040/41</c:v>
                </c:pt>
              </c:strCache>
            </c:strRef>
          </c:cat>
          <c:val>
            <c:numRef>
              <c:f>'Summary Trajectory'!$B$11:$U$11</c:f>
              <c:numCache>
                <c:formatCode>General</c:formatCode>
                <c:ptCount val="20"/>
                <c:pt idx="0">
                  <c:v>675</c:v>
                </c:pt>
                <c:pt idx="1">
                  <c:v>675</c:v>
                </c:pt>
                <c:pt idx="2">
                  <c:v>675</c:v>
                </c:pt>
                <c:pt idx="3">
                  <c:v>675</c:v>
                </c:pt>
                <c:pt idx="4">
                  <c:v>675</c:v>
                </c:pt>
                <c:pt idx="5">
                  <c:v>675</c:v>
                </c:pt>
                <c:pt idx="6">
                  <c:v>675</c:v>
                </c:pt>
                <c:pt idx="7">
                  <c:v>675</c:v>
                </c:pt>
                <c:pt idx="8">
                  <c:v>675</c:v>
                </c:pt>
                <c:pt idx="9">
                  <c:v>675</c:v>
                </c:pt>
                <c:pt idx="10">
                  <c:v>675</c:v>
                </c:pt>
                <c:pt idx="11">
                  <c:v>675</c:v>
                </c:pt>
                <c:pt idx="12">
                  <c:v>675</c:v>
                </c:pt>
                <c:pt idx="13">
                  <c:v>675</c:v>
                </c:pt>
                <c:pt idx="14">
                  <c:v>675</c:v>
                </c:pt>
                <c:pt idx="15">
                  <c:v>675</c:v>
                </c:pt>
                <c:pt idx="16">
                  <c:v>675</c:v>
                </c:pt>
                <c:pt idx="17">
                  <c:v>675</c:v>
                </c:pt>
                <c:pt idx="18">
                  <c:v>675</c:v>
                </c:pt>
                <c:pt idx="19">
                  <c:v>675</c:v>
                </c:pt>
              </c:numCache>
            </c:numRef>
          </c:val>
          <c:smooth val="0"/>
          <c:extLst>
            <c:ext xmlns:c16="http://schemas.microsoft.com/office/drawing/2014/chart" uri="{C3380CC4-5D6E-409C-BE32-E72D297353CC}">
              <c16:uniqueId val="{00000009-68DD-4241-95A6-BBB10358256F}"/>
            </c:ext>
          </c:extLst>
        </c:ser>
        <c:dLbls>
          <c:showLegendKey val="0"/>
          <c:showVal val="0"/>
          <c:showCatName val="0"/>
          <c:showSerName val="0"/>
          <c:showPercent val="0"/>
          <c:showBubbleSize val="0"/>
        </c:dLbls>
        <c:marker val="1"/>
        <c:smooth val="0"/>
        <c:axId val="461386224"/>
        <c:axId val="461386584"/>
        <c:extLst>
          <c:ext xmlns:c15="http://schemas.microsoft.com/office/drawing/2012/chart" uri="{02D57815-91ED-43cb-92C2-25804820EDAC}">
            <c15:filteredLineSeries>
              <c15:ser>
                <c:idx val="7"/>
                <c:order val="7"/>
                <c:tx>
                  <c:strRef>
                    <c:extLst>
                      <c:ext uri="{02D57815-91ED-43cb-92C2-25804820EDAC}">
                        <c15:formulaRef>
                          <c15:sqref>'Summary Trajectory'!$A$9</c15:sqref>
                        </c15:formulaRef>
                      </c:ext>
                    </c:extLst>
                    <c:strCache>
                      <c:ptCount val="1"/>
                      <c:pt idx="0">
                        <c:v>Total</c:v>
                      </c:pt>
                    </c:strCache>
                  </c:strRef>
                </c:tx>
                <c:spPr>
                  <a:ln w="28575" cap="rnd">
                    <a:solidFill>
                      <a:schemeClr val="accent2">
                        <a:lumMod val="60000"/>
                      </a:schemeClr>
                    </a:solidFill>
                    <a:round/>
                  </a:ln>
                  <a:effectLst/>
                </c:spPr>
                <c:marker>
                  <c:symbol val="none"/>
                </c:marker>
                <c:cat>
                  <c:strRef>
                    <c:extLst>
                      <c:ext uri="{02D57815-91ED-43cb-92C2-25804820EDAC}">
                        <c15:formulaRef>
                          <c15:sqref>'Summary Trajectory'!$B$1:$U$1</c15:sqref>
                        </c15:formulaRef>
                      </c:ext>
                    </c:extLst>
                    <c:strCache>
                      <c:ptCount val="20"/>
                      <c:pt idx="0">
                        <c:v>2021/22</c:v>
                      </c:pt>
                      <c:pt idx="1">
                        <c:v>2022/23</c:v>
                      </c:pt>
                      <c:pt idx="2">
                        <c:v>2023/24</c:v>
                      </c:pt>
                      <c:pt idx="3">
                        <c:v>2024/25</c:v>
                      </c:pt>
                      <c:pt idx="4">
                        <c:v>2025/26</c:v>
                      </c:pt>
                      <c:pt idx="5">
                        <c:v>2026/27</c:v>
                      </c:pt>
                      <c:pt idx="6">
                        <c:v>2027/28</c:v>
                      </c:pt>
                      <c:pt idx="7">
                        <c:v>2028/29</c:v>
                      </c:pt>
                      <c:pt idx="8">
                        <c:v>2029/30</c:v>
                      </c:pt>
                      <c:pt idx="9">
                        <c:v>2030/31</c:v>
                      </c:pt>
                      <c:pt idx="10">
                        <c:v>2031/32</c:v>
                      </c:pt>
                      <c:pt idx="11">
                        <c:v>2032/33</c:v>
                      </c:pt>
                      <c:pt idx="12">
                        <c:v>2033/34</c:v>
                      </c:pt>
                      <c:pt idx="13">
                        <c:v>2034/35</c:v>
                      </c:pt>
                      <c:pt idx="14">
                        <c:v>2035/36</c:v>
                      </c:pt>
                      <c:pt idx="15">
                        <c:v>2036/37</c:v>
                      </c:pt>
                      <c:pt idx="16">
                        <c:v>2037/38</c:v>
                      </c:pt>
                      <c:pt idx="17">
                        <c:v>2038/39</c:v>
                      </c:pt>
                      <c:pt idx="18">
                        <c:v>2039/40</c:v>
                      </c:pt>
                      <c:pt idx="19">
                        <c:v>2040/41</c:v>
                      </c:pt>
                    </c:strCache>
                  </c:strRef>
                </c:cat>
                <c:val>
                  <c:numRef>
                    <c:extLst>
                      <c:ext uri="{02D57815-91ED-43cb-92C2-25804820EDAC}">
                        <c15:formulaRef>
                          <c15:sqref>'Summary Trajectory'!$B$9:$U$9</c15:sqref>
                        </c15:formulaRef>
                      </c:ext>
                    </c:extLst>
                    <c:numCache>
                      <c:formatCode>General</c:formatCode>
                      <c:ptCount val="20"/>
                      <c:pt idx="0">
                        <c:v>234</c:v>
                      </c:pt>
                      <c:pt idx="1">
                        <c:v>740</c:v>
                      </c:pt>
                      <c:pt idx="2">
                        <c:v>828</c:v>
                      </c:pt>
                      <c:pt idx="3">
                        <c:v>650</c:v>
                      </c:pt>
                      <c:pt idx="4">
                        <c:v>467</c:v>
                      </c:pt>
                      <c:pt idx="5">
                        <c:v>734</c:v>
                      </c:pt>
                      <c:pt idx="6">
                        <c:v>855</c:v>
                      </c:pt>
                      <c:pt idx="7">
                        <c:v>801</c:v>
                      </c:pt>
                      <c:pt idx="8">
                        <c:v>817</c:v>
                      </c:pt>
                      <c:pt idx="9">
                        <c:v>1391</c:v>
                      </c:pt>
                      <c:pt idx="10">
                        <c:v>1224</c:v>
                      </c:pt>
                      <c:pt idx="11">
                        <c:v>999</c:v>
                      </c:pt>
                      <c:pt idx="12">
                        <c:v>967</c:v>
                      </c:pt>
                      <c:pt idx="13">
                        <c:v>907</c:v>
                      </c:pt>
                      <c:pt idx="14">
                        <c:v>801</c:v>
                      </c:pt>
                      <c:pt idx="15">
                        <c:v>773</c:v>
                      </c:pt>
                      <c:pt idx="16">
                        <c:v>599</c:v>
                      </c:pt>
                      <c:pt idx="17">
                        <c:v>532</c:v>
                      </c:pt>
                      <c:pt idx="18">
                        <c:v>463</c:v>
                      </c:pt>
                      <c:pt idx="19">
                        <c:v>421</c:v>
                      </c:pt>
                    </c:numCache>
                  </c:numRef>
                </c:val>
                <c:smooth val="0"/>
                <c:extLst>
                  <c:ext xmlns:c16="http://schemas.microsoft.com/office/drawing/2014/chart" uri="{C3380CC4-5D6E-409C-BE32-E72D297353CC}">
                    <c16:uniqueId val="{00000007-68DD-4241-95A6-BBB10358256F}"/>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'Summary Trajectory'!$A$10</c15:sqref>
                        </c15:formulaRef>
                      </c:ext>
                    </c:extLst>
                    <c:strCache>
                      <c:ptCount val="1"/>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'Summary Trajectory'!$B$1:$U$1</c15:sqref>
                        </c15:formulaRef>
                      </c:ext>
                    </c:extLst>
                    <c:strCache>
                      <c:ptCount val="20"/>
                      <c:pt idx="0">
                        <c:v>2021/22</c:v>
                      </c:pt>
                      <c:pt idx="1">
                        <c:v>2022/23</c:v>
                      </c:pt>
                      <c:pt idx="2">
                        <c:v>2023/24</c:v>
                      </c:pt>
                      <c:pt idx="3">
                        <c:v>2024/25</c:v>
                      </c:pt>
                      <c:pt idx="4">
                        <c:v>2025/26</c:v>
                      </c:pt>
                      <c:pt idx="5">
                        <c:v>2026/27</c:v>
                      </c:pt>
                      <c:pt idx="6">
                        <c:v>2027/28</c:v>
                      </c:pt>
                      <c:pt idx="7">
                        <c:v>2028/29</c:v>
                      </c:pt>
                      <c:pt idx="8">
                        <c:v>2029/30</c:v>
                      </c:pt>
                      <c:pt idx="9">
                        <c:v>2030/31</c:v>
                      </c:pt>
                      <c:pt idx="10">
                        <c:v>2031/32</c:v>
                      </c:pt>
                      <c:pt idx="11">
                        <c:v>2032/33</c:v>
                      </c:pt>
                      <c:pt idx="12">
                        <c:v>2033/34</c:v>
                      </c:pt>
                      <c:pt idx="13">
                        <c:v>2034/35</c:v>
                      </c:pt>
                      <c:pt idx="14">
                        <c:v>2035/36</c:v>
                      </c:pt>
                      <c:pt idx="15">
                        <c:v>2036/37</c:v>
                      </c:pt>
                      <c:pt idx="16">
                        <c:v>2037/38</c:v>
                      </c:pt>
                      <c:pt idx="17">
                        <c:v>2038/39</c:v>
                      </c:pt>
                      <c:pt idx="18">
                        <c:v>2039/40</c:v>
                      </c:pt>
                      <c:pt idx="19">
                        <c:v>2040/41</c:v>
                      </c:pt>
                    </c:strCache>
                  </c:strRef>
                </c:cat>
                <c:val>
                  <c:numRef>
                    <c:extLst xmlns:c15="http://schemas.microsoft.com/office/drawing/2012/chart">
                      <c:ext xmlns:c15="http://schemas.microsoft.com/office/drawing/2012/chart" uri="{02D57815-91ED-43cb-92C2-25804820EDAC}">
                        <c15:formulaRef>
                          <c15:sqref>'Summary Trajectory'!$B$10:$U$10</c15:sqref>
                        </c15:formulaRef>
                      </c:ext>
                    </c:extLst>
                    <c:numCache>
                      <c:formatCode>General</c:formatCode>
                      <c:ptCount val="20"/>
                    </c:numCache>
                  </c:numRef>
                </c:val>
                <c:smooth val="0"/>
                <c:extLst xmlns:c15="http://schemas.microsoft.com/office/drawing/2012/chart">
                  <c:ext xmlns:c16="http://schemas.microsoft.com/office/drawing/2014/chart" uri="{C3380CC4-5D6E-409C-BE32-E72D297353CC}">
                    <c16:uniqueId val="{00000008-68DD-4241-95A6-BBB10358256F}"/>
                  </c:ext>
                </c:extLst>
              </c15:ser>
            </c15:filteredLineSeries>
          </c:ext>
        </c:extLst>
      </c:lineChart>
      <c:catAx>
        <c:axId val="46138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386584"/>
        <c:crosses val="autoZero"/>
        <c:auto val="1"/>
        <c:lblAlgn val="ctr"/>
        <c:lblOffset val="100"/>
        <c:noMultiLvlLbl val="0"/>
      </c:catAx>
      <c:valAx>
        <c:axId val="4613865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386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1228723</xdr:colOff>
      <xdr:row>12</xdr:row>
      <xdr:rowOff>152399</xdr:rowOff>
    </xdr:from>
    <xdr:to>
      <xdr:col>21</xdr:col>
      <xdr:colOff>152400</xdr:colOff>
      <xdr:row>47</xdr:row>
      <xdr:rowOff>76200</xdr:rowOff>
    </xdr:to>
    <xdr:graphicFrame macro="">
      <xdr:nvGraphicFramePr>
        <xdr:cNvPr id="2" name="Chart 1">
          <a:extLst>
            <a:ext uri="{FF2B5EF4-FFF2-40B4-BE49-F238E27FC236}">
              <a16:creationId xmlns:a16="http://schemas.microsoft.com/office/drawing/2014/main" id="{084AC58E-52AD-9A82-35EB-B4518636C0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1F497D"/>
      </a:dk2>
      <a:lt2>
        <a:srgbClr val="EEECE1"/>
      </a:lt2>
      <a:accent1>
        <a:srgbClr val="7030A0"/>
      </a:accent1>
      <a:accent2>
        <a:srgbClr val="0070C0"/>
      </a:accent2>
      <a:accent3>
        <a:srgbClr val="E36C09"/>
      </a:accent3>
      <a:accent4>
        <a:srgbClr val="FFC000"/>
      </a:accent4>
      <a:accent5>
        <a:srgbClr val="A5A5A5"/>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094D8-1BDC-4A8B-B4B6-4C091EBFF42D}">
  <sheetPr>
    <pageSetUpPr fitToPage="1"/>
  </sheetPr>
  <dimension ref="A1:BE1409"/>
  <sheetViews>
    <sheetView tabSelected="1" topLeftCell="D1" zoomScale="115" zoomScaleNormal="115" workbookViewId="0">
      <pane ySplit="1" topLeftCell="A174" activePane="bottomLeft" state="frozen"/>
      <selection pane="bottomLeft" activeCell="R175" sqref="R175"/>
    </sheetView>
  </sheetViews>
  <sheetFormatPr baseColWidth="10" defaultColWidth="11.5" defaultRowHeight="11.25" customHeight="1"/>
  <cols>
    <col min="1" max="1" width="22.83203125" style="2" bestFit="1" customWidth="1"/>
    <col min="2" max="2" width="13.5" style="3" customWidth="1"/>
    <col min="3" max="3" width="27.6640625" style="3" customWidth="1"/>
    <col min="4" max="4" width="9.5" style="2" customWidth="1"/>
    <col min="5" max="5" width="17" style="2" bestFit="1" customWidth="1"/>
    <col min="6" max="7" width="7.6640625" style="4" customWidth="1"/>
    <col min="8" max="8" width="8" style="4" customWidth="1"/>
    <col min="9" max="9" width="9.1640625" style="4" customWidth="1"/>
    <col min="10" max="11" width="4.5" style="3" customWidth="1"/>
    <col min="12" max="12" width="5.5" style="3" customWidth="1"/>
    <col min="13" max="13" width="5.33203125" style="3" customWidth="1"/>
    <col min="14" max="14" width="5" style="3" customWidth="1"/>
    <col min="15" max="16" width="5.1640625" style="3" customWidth="1"/>
    <col min="17" max="17" width="5" style="3" customWidth="1"/>
    <col min="18" max="18" width="4.83203125" style="3" customWidth="1"/>
    <col min="19" max="19" width="4.6640625" style="3" customWidth="1"/>
    <col min="20" max="29" width="4.5" style="3" customWidth="1"/>
    <col min="30" max="30" width="15.5" style="2" customWidth="1"/>
    <col min="31" max="31" width="49.1640625" style="3" customWidth="1"/>
    <col min="32" max="16384" width="11.5" style="3"/>
  </cols>
  <sheetData>
    <row r="1" spans="1:32" ht="81" customHeight="1">
      <c r="A1" s="52" t="s">
        <v>0</v>
      </c>
      <c r="B1" s="53" t="s">
        <v>1</v>
      </c>
      <c r="C1" s="53" t="s">
        <v>2</v>
      </c>
      <c r="D1" s="53" t="s">
        <v>3</v>
      </c>
      <c r="E1" s="53" t="s">
        <v>4</v>
      </c>
      <c r="F1" s="54" t="s">
        <v>5</v>
      </c>
      <c r="G1" s="54" t="s">
        <v>6</v>
      </c>
      <c r="H1" s="54" t="s">
        <v>7</v>
      </c>
      <c r="I1" s="55" t="s">
        <v>8</v>
      </c>
      <c r="J1" s="56" t="s">
        <v>9</v>
      </c>
      <c r="K1" s="56" t="s">
        <v>10</v>
      </c>
      <c r="L1" s="56" t="s">
        <v>11</v>
      </c>
      <c r="M1" s="73" t="s">
        <v>12</v>
      </c>
      <c r="N1" s="80" t="s">
        <v>13</v>
      </c>
      <c r="O1" s="56" t="s">
        <v>14</v>
      </c>
      <c r="P1" s="56" t="s">
        <v>15</v>
      </c>
      <c r="Q1" s="56" t="s">
        <v>16</v>
      </c>
      <c r="R1" s="81" t="s">
        <v>17</v>
      </c>
      <c r="S1" s="77" t="s">
        <v>18</v>
      </c>
      <c r="T1" s="56" t="s">
        <v>19</v>
      </c>
      <c r="U1" s="56" t="s">
        <v>20</v>
      </c>
      <c r="V1" s="56" t="s">
        <v>21</v>
      </c>
      <c r="W1" s="56" t="s">
        <v>22</v>
      </c>
      <c r="X1" s="56" t="s">
        <v>23</v>
      </c>
      <c r="Y1" s="56" t="s">
        <v>24</v>
      </c>
      <c r="Z1" s="56" t="s">
        <v>25</v>
      </c>
      <c r="AA1" s="56" t="s">
        <v>26</v>
      </c>
      <c r="AB1" s="56" t="s">
        <v>27</v>
      </c>
      <c r="AC1" s="56" t="s">
        <v>28</v>
      </c>
      <c r="AD1" s="53" t="s">
        <v>29</v>
      </c>
      <c r="AE1" s="221" t="s">
        <v>30</v>
      </c>
    </row>
    <row r="2" spans="1:32" s="1" customFormat="1" ht="11">
      <c r="A2" s="57"/>
      <c r="B2" s="45"/>
      <c r="C2" s="45"/>
      <c r="D2" s="43"/>
      <c r="E2" s="43"/>
      <c r="F2" s="46"/>
      <c r="G2" s="46"/>
      <c r="H2" s="46"/>
      <c r="I2" s="46"/>
      <c r="J2" s="45"/>
      <c r="K2" s="45"/>
      <c r="L2" s="45"/>
      <c r="M2" s="74"/>
      <c r="N2" s="82" t="s">
        <v>31</v>
      </c>
      <c r="O2" s="45" t="s">
        <v>32</v>
      </c>
      <c r="P2" s="45" t="s">
        <v>33</v>
      </c>
      <c r="Q2" s="45" t="s">
        <v>34</v>
      </c>
      <c r="R2" s="58" t="s">
        <v>35</v>
      </c>
      <c r="S2" s="78"/>
      <c r="T2" s="45"/>
      <c r="U2" s="45"/>
      <c r="V2" s="45"/>
      <c r="W2" s="45"/>
      <c r="X2" s="45"/>
      <c r="Y2" s="45"/>
      <c r="Z2" s="45"/>
      <c r="AA2" s="45"/>
      <c r="AB2" s="45"/>
      <c r="AC2" s="45"/>
      <c r="AD2" s="43"/>
      <c r="AE2" s="58"/>
    </row>
    <row r="3" spans="1:32" ht="36">
      <c r="A3" s="59" t="s">
        <v>36</v>
      </c>
      <c r="B3" s="21" t="s">
        <v>37</v>
      </c>
      <c r="C3" s="21" t="s">
        <v>37</v>
      </c>
      <c r="D3" s="21" t="s">
        <v>37</v>
      </c>
      <c r="E3" s="21"/>
      <c r="F3" s="23" t="s">
        <v>37</v>
      </c>
      <c r="G3" s="23" t="s">
        <v>37</v>
      </c>
      <c r="H3" s="23" t="s">
        <v>37</v>
      </c>
      <c r="I3" s="23" t="s">
        <v>37</v>
      </c>
      <c r="J3" s="44">
        <v>96</v>
      </c>
      <c r="K3" s="44">
        <v>116</v>
      </c>
      <c r="L3" s="44">
        <v>87</v>
      </c>
      <c r="M3" s="75">
        <v>104</v>
      </c>
      <c r="N3" s="83">
        <v>178</v>
      </c>
      <c r="O3" s="9">
        <v>178</v>
      </c>
      <c r="P3" s="9">
        <v>179</v>
      </c>
      <c r="Q3" s="14"/>
      <c r="R3" s="84"/>
      <c r="S3" s="13"/>
      <c r="T3" s="14"/>
      <c r="U3" s="14"/>
      <c r="V3" s="14"/>
      <c r="W3" s="14"/>
      <c r="X3" s="14"/>
      <c r="Y3" s="14"/>
      <c r="Z3" s="14"/>
      <c r="AA3" s="14"/>
      <c r="AB3" s="14"/>
      <c r="AC3" s="14"/>
      <c r="AD3" s="33">
        <f t="shared" ref="AD3:AD34" si="0">SUM(J3:AC3)</f>
        <v>938</v>
      </c>
      <c r="AE3" s="60"/>
    </row>
    <row r="4" spans="1:32" ht="68.25" customHeight="1">
      <c r="A4" s="59" t="s">
        <v>38</v>
      </c>
      <c r="B4" s="22" t="s">
        <v>39</v>
      </c>
      <c r="C4" s="22" t="s">
        <v>40</v>
      </c>
      <c r="D4" s="24">
        <v>38239</v>
      </c>
      <c r="E4" s="25"/>
      <c r="F4" s="23">
        <v>105</v>
      </c>
      <c r="G4" s="23">
        <v>0</v>
      </c>
      <c r="H4" s="23">
        <v>105</v>
      </c>
      <c r="I4" s="23">
        <v>0</v>
      </c>
      <c r="J4" s="44">
        <v>0</v>
      </c>
      <c r="K4" s="44">
        <v>0</v>
      </c>
      <c r="L4" s="44">
        <v>0</v>
      </c>
      <c r="M4" s="75">
        <v>0</v>
      </c>
      <c r="N4" s="83">
        <v>0</v>
      </c>
      <c r="O4" s="9">
        <v>0</v>
      </c>
      <c r="P4" s="9">
        <v>0</v>
      </c>
      <c r="Q4" s="9">
        <v>0</v>
      </c>
      <c r="R4" s="85">
        <v>25</v>
      </c>
      <c r="S4" s="10">
        <v>49</v>
      </c>
      <c r="T4" s="9">
        <v>31</v>
      </c>
      <c r="U4" s="14"/>
      <c r="V4" s="14"/>
      <c r="W4" s="14"/>
      <c r="X4" s="14"/>
      <c r="Y4" s="14"/>
      <c r="Z4" s="14"/>
      <c r="AA4" s="14"/>
      <c r="AB4" s="14"/>
      <c r="AC4" s="14"/>
      <c r="AD4" s="33">
        <f t="shared" si="0"/>
        <v>105</v>
      </c>
      <c r="AE4" s="61" t="s">
        <v>41</v>
      </c>
      <c r="AF4" s="37"/>
    </row>
    <row r="5" spans="1:32" ht="63.5" customHeight="1">
      <c r="A5" s="59" t="s">
        <v>42</v>
      </c>
      <c r="B5" s="22" t="s">
        <v>43</v>
      </c>
      <c r="C5" s="21" t="s">
        <v>44</v>
      </c>
      <c r="D5" s="24">
        <v>38418</v>
      </c>
      <c r="E5" s="25"/>
      <c r="F5" s="23">
        <v>100</v>
      </c>
      <c r="G5" s="23">
        <v>0</v>
      </c>
      <c r="H5" s="23">
        <v>100</v>
      </c>
      <c r="I5" s="23">
        <v>0</v>
      </c>
      <c r="J5" s="44">
        <v>0</v>
      </c>
      <c r="K5" s="44">
        <v>0</v>
      </c>
      <c r="L5" s="44">
        <v>0</v>
      </c>
      <c r="M5" s="75">
        <v>0</v>
      </c>
      <c r="N5" s="83">
        <v>0</v>
      </c>
      <c r="O5" s="9">
        <v>0</v>
      </c>
      <c r="P5" s="9">
        <v>0</v>
      </c>
      <c r="Q5" s="9">
        <v>0</v>
      </c>
      <c r="R5" s="85">
        <v>25</v>
      </c>
      <c r="S5" s="10">
        <v>49</v>
      </c>
      <c r="T5" s="9">
        <v>26</v>
      </c>
      <c r="U5" s="14"/>
      <c r="V5" s="14"/>
      <c r="W5" s="14"/>
      <c r="X5" s="14"/>
      <c r="Y5" s="14"/>
      <c r="Z5" s="14"/>
      <c r="AA5" s="14"/>
      <c r="AB5" s="14"/>
      <c r="AC5" s="14"/>
      <c r="AD5" s="33">
        <f t="shared" si="0"/>
        <v>100</v>
      </c>
      <c r="AE5" s="61" t="s">
        <v>41</v>
      </c>
      <c r="AF5" s="37"/>
    </row>
    <row r="6" spans="1:32" ht="60">
      <c r="A6" s="59" t="s">
        <v>45</v>
      </c>
      <c r="B6" s="22" t="s">
        <v>46</v>
      </c>
      <c r="C6" s="21" t="s">
        <v>47</v>
      </c>
      <c r="D6" s="24">
        <v>38499</v>
      </c>
      <c r="E6" s="25"/>
      <c r="F6" s="23">
        <v>334</v>
      </c>
      <c r="G6" s="23">
        <v>0</v>
      </c>
      <c r="H6" s="23">
        <v>334</v>
      </c>
      <c r="I6" s="23">
        <v>1</v>
      </c>
      <c r="J6" s="44">
        <v>0</v>
      </c>
      <c r="K6" s="44">
        <v>56</v>
      </c>
      <c r="L6" s="44">
        <v>0</v>
      </c>
      <c r="M6" s="75">
        <v>0</v>
      </c>
      <c r="N6" s="83">
        <v>0</v>
      </c>
      <c r="O6" s="9">
        <v>49</v>
      </c>
      <c r="P6" s="9">
        <v>49</v>
      </c>
      <c r="Q6" s="9">
        <v>49</v>
      </c>
      <c r="R6" s="85">
        <v>49</v>
      </c>
      <c r="S6" s="10">
        <v>49</v>
      </c>
      <c r="T6" s="9">
        <v>32</v>
      </c>
      <c r="U6" s="14"/>
      <c r="V6" s="14"/>
      <c r="W6" s="14"/>
      <c r="X6" s="14"/>
      <c r="Y6" s="14"/>
      <c r="Z6" s="14"/>
      <c r="AA6" s="14"/>
      <c r="AB6" s="14"/>
      <c r="AC6" s="14"/>
      <c r="AD6" s="33">
        <f t="shared" si="0"/>
        <v>333</v>
      </c>
      <c r="AE6" s="61" t="s">
        <v>48</v>
      </c>
      <c r="AF6" s="37"/>
    </row>
    <row r="7" spans="1:32" ht="72">
      <c r="A7" s="59" t="s">
        <v>49</v>
      </c>
      <c r="B7" s="22" t="s">
        <v>50</v>
      </c>
      <c r="C7" s="22" t="s">
        <v>51</v>
      </c>
      <c r="D7" s="24">
        <v>38499</v>
      </c>
      <c r="E7" s="25"/>
      <c r="F7" s="23">
        <v>51</v>
      </c>
      <c r="G7" s="23">
        <v>0</v>
      </c>
      <c r="H7" s="23">
        <v>51</v>
      </c>
      <c r="I7" s="23">
        <v>26</v>
      </c>
      <c r="J7" s="44">
        <v>15</v>
      </c>
      <c r="K7" s="44">
        <v>10</v>
      </c>
      <c r="L7" s="12"/>
      <c r="M7" s="93"/>
      <c r="N7" s="86"/>
      <c r="O7" s="12"/>
      <c r="P7" s="12"/>
      <c r="Q7" s="12"/>
      <c r="R7" s="87"/>
      <c r="S7" s="11"/>
      <c r="T7" s="12"/>
      <c r="U7" s="12"/>
      <c r="V7" s="12"/>
      <c r="W7" s="12"/>
      <c r="X7" s="12"/>
      <c r="Y7" s="12"/>
      <c r="Z7" s="12"/>
      <c r="AA7" s="12"/>
      <c r="AB7" s="12"/>
      <c r="AC7" s="12"/>
      <c r="AD7" s="33">
        <f t="shared" si="0"/>
        <v>25</v>
      </c>
      <c r="AE7" s="61" t="s">
        <v>52</v>
      </c>
      <c r="AF7" s="37"/>
    </row>
    <row r="8" spans="1:32" ht="36.75" customHeight="1">
      <c r="A8" s="59" t="s">
        <v>53</v>
      </c>
      <c r="B8" s="22" t="s">
        <v>54</v>
      </c>
      <c r="C8" s="21" t="s">
        <v>55</v>
      </c>
      <c r="D8" s="24">
        <v>38519</v>
      </c>
      <c r="E8" s="25"/>
      <c r="F8" s="23">
        <v>253</v>
      </c>
      <c r="G8" s="23">
        <v>0</v>
      </c>
      <c r="H8" s="23">
        <v>253</v>
      </c>
      <c r="I8" s="23">
        <v>244</v>
      </c>
      <c r="J8" s="44">
        <v>6</v>
      </c>
      <c r="K8" s="44">
        <v>3</v>
      </c>
      <c r="L8" s="12"/>
      <c r="M8" s="93"/>
      <c r="N8" s="86"/>
      <c r="O8" s="12"/>
      <c r="P8" s="12"/>
      <c r="Q8" s="12"/>
      <c r="R8" s="87"/>
      <c r="S8" s="11"/>
      <c r="T8" s="12"/>
      <c r="U8" s="12"/>
      <c r="V8" s="12"/>
      <c r="W8" s="12"/>
      <c r="X8" s="12"/>
      <c r="Y8" s="12"/>
      <c r="Z8" s="12"/>
      <c r="AA8" s="12"/>
      <c r="AB8" s="12"/>
      <c r="AC8" s="12"/>
      <c r="AD8" s="33">
        <f t="shared" si="0"/>
        <v>9</v>
      </c>
      <c r="AE8" s="61" t="s">
        <v>52</v>
      </c>
      <c r="AF8" s="37"/>
    </row>
    <row r="9" spans="1:32" ht="65.5" customHeight="1">
      <c r="A9" s="59" t="s">
        <v>56</v>
      </c>
      <c r="B9" s="22" t="s">
        <v>57</v>
      </c>
      <c r="C9" s="22" t="s">
        <v>58</v>
      </c>
      <c r="D9" s="24">
        <v>41578</v>
      </c>
      <c r="E9" s="25"/>
      <c r="F9" s="23">
        <v>118</v>
      </c>
      <c r="G9" s="23">
        <v>1</v>
      </c>
      <c r="H9" s="23">
        <v>117</v>
      </c>
      <c r="I9" s="23">
        <v>2</v>
      </c>
      <c r="J9" s="44">
        <v>17</v>
      </c>
      <c r="K9" s="44">
        <v>9</v>
      </c>
      <c r="L9" s="44">
        <v>0</v>
      </c>
      <c r="M9" s="75">
        <v>0</v>
      </c>
      <c r="N9" s="83">
        <v>10</v>
      </c>
      <c r="O9" s="9">
        <v>20</v>
      </c>
      <c r="P9" s="47">
        <v>20</v>
      </c>
      <c r="Q9" s="9">
        <v>20</v>
      </c>
      <c r="R9" s="85">
        <v>19</v>
      </c>
      <c r="S9" s="13"/>
      <c r="T9" s="14"/>
      <c r="U9" s="14"/>
      <c r="V9" s="14"/>
      <c r="W9" s="14"/>
      <c r="X9" s="14"/>
      <c r="Y9" s="14"/>
      <c r="Z9" s="14"/>
      <c r="AA9" s="14"/>
      <c r="AB9" s="14"/>
      <c r="AC9" s="14"/>
      <c r="AD9" s="33">
        <f t="shared" si="0"/>
        <v>115</v>
      </c>
      <c r="AE9" s="61" t="s">
        <v>59</v>
      </c>
      <c r="AF9" s="37"/>
    </row>
    <row r="10" spans="1:32" ht="168">
      <c r="A10" s="59" t="s">
        <v>60</v>
      </c>
      <c r="B10" s="22" t="s">
        <v>61</v>
      </c>
      <c r="C10" s="22" t="s">
        <v>62</v>
      </c>
      <c r="D10" s="24">
        <v>41947</v>
      </c>
      <c r="E10" s="25"/>
      <c r="F10" s="23">
        <v>370</v>
      </c>
      <c r="G10" s="23">
        <v>0</v>
      </c>
      <c r="H10" s="23">
        <v>370</v>
      </c>
      <c r="I10" s="23">
        <v>0</v>
      </c>
      <c r="J10" s="44">
        <v>0</v>
      </c>
      <c r="K10" s="44">
        <v>0</v>
      </c>
      <c r="L10" s="44">
        <v>0</v>
      </c>
      <c r="M10" s="75">
        <v>0</v>
      </c>
      <c r="N10" s="83">
        <v>0</v>
      </c>
      <c r="O10" s="9">
        <v>0</v>
      </c>
      <c r="P10" s="9">
        <v>0</v>
      </c>
      <c r="Q10" s="9">
        <v>0</v>
      </c>
      <c r="R10" s="85">
        <v>0</v>
      </c>
      <c r="S10" s="10">
        <v>49</v>
      </c>
      <c r="T10" s="9">
        <v>49</v>
      </c>
      <c r="U10" s="9">
        <v>49</v>
      </c>
      <c r="V10" s="9">
        <v>49</v>
      </c>
      <c r="W10" s="9">
        <v>49</v>
      </c>
      <c r="X10" s="9">
        <v>49</v>
      </c>
      <c r="Y10" s="9">
        <v>49</v>
      </c>
      <c r="Z10" s="9">
        <v>27</v>
      </c>
      <c r="AA10" s="14"/>
      <c r="AB10" s="14"/>
      <c r="AC10" s="14"/>
      <c r="AD10" s="33">
        <f t="shared" si="0"/>
        <v>370</v>
      </c>
      <c r="AE10" s="61" t="s">
        <v>63</v>
      </c>
      <c r="AF10" s="37"/>
    </row>
    <row r="11" spans="1:32" ht="96">
      <c r="A11" s="59" t="s">
        <v>64</v>
      </c>
      <c r="B11" s="22" t="s">
        <v>65</v>
      </c>
      <c r="C11" s="22" t="s">
        <v>66</v>
      </c>
      <c r="D11" s="24">
        <v>42748</v>
      </c>
      <c r="E11" s="25"/>
      <c r="F11" s="23">
        <v>200</v>
      </c>
      <c r="G11" s="23">
        <v>0</v>
      </c>
      <c r="H11" s="23">
        <v>200</v>
      </c>
      <c r="I11" s="23">
        <v>151</v>
      </c>
      <c r="J11" s="44">
        <v>24</v>
      </c>
      <c r="K11" s="44">
        <v>25</v>
      </c>
      <c r="L11" s="14"/>
      <c r="M11" s="94"/>
      <c r="N11" s="88"/>
      <c r="O11" s="14"/>
      <c r="P11" s="14"/>
      <c r="Q11" s="14"/>
      <c r="R11" s="84"/>
      <c r="S11" s="13"/>
      <c r="T11" s="14"/>
      <c r="U11" s="14"/>
      <c r="V11" s="14"/>
      <c r="W11" s="14"/>
      <c r="X11" s="14"/>
      <c r="Y11" s="14"/>
      <c r="Z11" s="14"/>
      <c r="AA11" s="14"/>
      <c r="AB11" s="14"/>
      <c r="AC11" s="14"/>
      <c r="AD11" s="33">
        <f t="shared" si="0"/>
        <v>49</v>
      </c>
      <c r="AE11" s="61" t="s">
        <v>52</v>
      </c>
      <c r="AF11" s="37"/>
    </row>
    <row r="12" spans="1:32" ht="39.5" customHeight="1">
      <c r="A12" s="59" t="s">
        <v>67</v>
      </c>
      <c r="B12" s="22" t="s">
        <v>68</v>
      </c>
      <c r="C12" s="22" t="s">
        <v>69</v>
      </c>
      <c r="D12" s="24">
        <v>43231</v>
      </c>
      <c r="E12" s="25"/>
      <c r="F12" s="23">
        <v>9</v>
      </c>
      <c r="G12" s="23">
        <v>0</v>
      </c>
      <c r="H12" s="23">
        <v>9</v>
      </c>
      <c r="I12" s="23">
        <v>1</v>
      </c>
      <c r="J12" s="44">
        <v>6</v>
      </c>
      <c r="K12" s="44">
        <v>2</v>
      </c>
      <c r="L12" s="14"/>
      <c r="M12" s="94"/>
      <c r="N12" s="88"/>
      <c r="O12" s="14"/>
      <c r="P12" s="14"/>
      <c r="Q12" s="14"/>
      <c r="R12" s="84"/>
      <c r="S12" s="13"/>
      <c r="T12" s="14"/>
      <c r="U12" s="14"/>
      <c r="V12" s="14"/>
      <c r="W12" s="14"/>
      <c r="X12" s="14"/>
      <c r="Y12" s="14"/>
      <c r="Z12" s="14"/>
      <c r="AA12" s="14"/>
      <c r="AB12" s="14"/>
      <c r="AC12" s="14"/>
      <c r="AD12" s="33">
        <f t="shared" si="0"/>
        <v>8</v>
      </c>
      <c r="AE12" s="61" t="s">
        <v>52</v>
      </c>
      <c r="AF12" s="37"/>
    </row>
    <row r="13" spans="1:32" ht="48">
      <c r="A13" s="59" t="s">
        <v>70</v>
      </c>
      <c r="B13" s="22" t="s">
        <v>71</v>
      </c>
      <c r="C13" s="22" t="s">
        <v>72</v>
      </c>
      <c r="D13" s="24">
        <v>44270</v>
      </c>
      <c r="E13" s="25"/>
      <c r="F13" s="23">
        <v>5</v>
      </c>
      <c r="G13" s="23">
        <v>0</v>
      </c>
      <c r="H13" s="23">
        <v>5</v>
      </c>
      <c r="I13" s="23">
        <v>0</v>
      </c>
      <c r="J13" s="44">
        <v>0</v>
      </c>
      <c r="K13" s="44">
        <v>0</v>
      </c>
      <c r="L13" s="44">
        <v>5</v>
      </c>
      <c r="M13" s="94"/>
      <c r="N13" s="88"/>
      <c r="O13" s="14"/>
      <c r="P13" s="14"/>
      <c r="Q13" s="14"/>
      <c r="R13" s="84"/>
      <c r="S13" s="13"/>
      <c r="T13" s="14"/>
      <c r="U13" s="14"/>
      <c r="V13" s="14"/>
      <c r="W13" s="14"/>
      <c r="X13" s="14"/>
      <c r="Y13" s="14"/>
      <c r="Z13" s="14"/>
      <c r="AA13" s="14"/>
      <c r="AB13" s="14"/>
      <c r="AC13" s="14"/>
      <c r="AD13" s="33">
        <f t="shared" si="0"/>
        <v>5</v>
      </c>
      <c r="AE13" s="61" t="s">
        <v>73</v>
      </c>
      <c r="AF13" s="37"/>
    </row>
    <row r="14" spans="1:32" ht="69.5" customHeight="1">
      <c r="A14" s="59" t="s">
        <v>74</v>
      </c>
      <c r="B14" s="22" t="s">
        <v>75</v>
      </c>
      <c r="C14" s="22" t="s">
        <v>76</v>
      </c>
      <c r="D14" s="24">
        <v>43059</v>
      </c>
      <c r="E14" s="25"/>
      <c r="F14" s="23">
        <v>5</v>
      </c>
      <c r="G14" s="23">
        <v>0</v>
      </c>
      <c r="H14" s="23">
        <v>5</v>
      </c>
      <c r="I14" s="23">
        <v>0</v>
      </c>
      <c r="J14" s="44">
        <v>0</v>
      </c>
      <c r="K14" s="44">
        <v>0</v>
      </c>
      <c r="L14" s="44">
        <v>0</v>
      </c>
      <c r="M14" s="75">
        <v>0</v>
      </c>
      <c r="N14" s="83">
        <v>0</v>
      </c>
      <c r="O14" s="9">
        <v>5</v>
      </c>
      <c r="P14" s="14"/>
      <c r="Q14" s="14"/>
      <c r="R14" s="84"/>
      <c r="S14" s="13"/>
      <c r="T14" s="14"/>
      <c r="U14" s="14"/>
      <c r="V14" s="14"/>
      <c r="W14" s="14"/>
      <c r="X14" s="14"/>
      <c r="Y14" s="14"/>
      <c r="Z14" s="14"/>
      <c r="AA14" s="14"/>
      <c r="AB14" s="14"/>
      <c r="AC14" s="14"/>
      <c r="AD14" s="33">
        <f t="shared" si="0"/>
        <v>5</v>
      </c>
      <c r="AE14" s="61" t="s">
        <v>77</v>
      </c>
      <c r="AF14" s="37"/>
    </row>
    <row r="15" spans="1:32" ht="48">
      <c r="A15" s="59" t="s">
        <v>78</v>
      </c>
      <c r="B15" s="22" t="s">
        <v>79</v>
      </c>
      <c r="C15" s="22" t="s">
        <v>80</v>
      </c>
      <c r="D15" s="24">
        <v>43136</v>
      </c>
      <c r="E15" s="25"/>
      <c r="F15" s="23">
        <v>20</v>
      </c>
      <c r="G15" s="23">
        <v>0</v>
      </c>
      <c r="H15" s="23">
        <v>20</v>
      </c>
      <c r="I15" s="23">
        <v>0</v>
      </c>
      <c r="J15" s="44">
        <v>0</v>
      </c>
      <c r="K15" s="44">
        <v>0</v>
      </c>
      <c r="L15" s="44">
        <v>0</v>
      </c>
      <c r="M15" s="75">
        <v>0</v>
      </c>
      <c r="N15" s="83">
        <v>0</v>
      </c>
      <c r="O15" s="9">
        <v>0</v>
      </c>
      <c r="P15" s="9">
        <v>0</v>
      </c>
      <c r="Q15" s="9">
        <v>10</v>
      </c>
      <c r="R15" s="85">
        <v>10</v>
      </c>
      <c r="S15" s="13"/>
      <c r="T15" s="14"/>
      <c r="U15" s="14"/>
      <c r="V15" s="14"/>
      <c r="W15" s="14"/>
      <c r="X15" s="14"/>
      <c r="Y15" s="14"/>
      <c r="Z15" s="14"/>
      <c r="AA15" s="14"/>
      <c r="AB15" s="14"/>
      <c r="AC15" s="14"/>
      <c r="AD15" s="33">
        <f t="shared" si="0"/>
        <v>20</v>
      </c>
      <c r="AE15" s="61" t="s">
        <v>81</v>
      </c>
      <c r="AF15" s="37"/>
    </row>
    <row r="16" spans="1:32" ht="48">
      <c r="A16" s="59" t="s">
        <v>82</v>
      </c>
      <c r="B16" s="22" t="s">
        <v>83</v>
      </c>
      <c r="C16" s="22" t="s">
        <v>84</v>
      </c>
      <c r="D16" s="24">
        <v>43238</v>
      </c>
      <c r="E16" s="25"/>
      <c r="F16" s="23">
        <v>20</v>
      </c>
      <c r="G16" s="23">
        <v>0</v>
      </c>
      <c r="H16" s="23">
        <v>20</v>
      </c>
      <c r="I16" s="23">
        <v>0</v>
      </c>
      <c r="J16" s="44">
        <v>0</v>
      </c>
      <c r="K16" s="44">
        <v>20</v>
      </c>
      <c r="L16" s="14"/>
      <c r="M16" s="94"/>
      <c r="N16" s="88"/>
      <c r="O16" s="14"/>
      <c r="P16" s="14"/>
      <c r="Q16" s="14"/>
      <c r="R16" s="84"/>
      <c r="S16" s="13"/>
      <c r="T16" s="14"/>
      <c r="U16" s="14"/>
      <c r="V16" s="14"/>
      <c r="W16" s="14"/>
      <c r="X16" s="14"/>
      <c r="Y16" s="14"/>
      <c r="Z16" s="14"/>
      <c r="AA16" s="14"/>
      <c r="AB16" s="14"/>
      <c r="AC16" s="14"/>
      <c r="AD16" s="33">
        <f t="shared" si="0"/>
        <v>20</v>
      </c>
      <c r="AE16" s="61" t="s">
        <v>52</v>
      </c>
      <c r="AF16" s="37"/>
    </row>
    <row r="17" spans="1:32" ht="48">
      <c r="A17" s="59" t="s">
        <v>85</v>
      </c>
      <c r="B17" s="22" t="s">
        <v>86</v>
      </c>
      <c r="C17" s="22" t="s">
        <v>87</v>
      </c>
      <c r="D17" s="24">
        <v>43405</v>
      </c>
      <c r="E17" s="25"/>
      <c r="F17" s="23">
        <v>5</v>
      </c>
      <c r="G17" s="23">
        <v>0</v>
      </c>
      <c r="H17" s="23">
        <v>5</v>
      </c>
      <c r="I17" s="23">
        <v>0</v>
      </c>
      <c r="J17" s="44">
        <v>0</v>
      </c>
      <c r="K17" s="44">
        <v>5</v>
      </c>
      <c r="L17" s="14"/>
      <c r="M17" s="94"/>
      <c r="N17" s="88"/>
      <c r="O17" s="14"/>
      <c r="P17" s="14"/>
      <c r="Q17" s="14"/>
      <c r="R17" s="84"/>
      <c r="S17" s="13"/>
      <c r="T17" s="14"/>
      <c r="U17" s="14"/>
      <c r="V17" s="14"/>
      <c r="W17" s="14"/>
      <c r="X17" s="14"/>
      <c r="Y17" s="14"/>
      <c r="Z17" s="14"/>
      <c r="AA17" s="14"/>
      <c r="AB17" s="14"/>
      <c r="AC17" s="14"/>
      <c r="AD17" s="33">
        <f t="shared" si="0"/>
        <v>5</v>
      </c>
      <c r="AE17" s="61" t="s">
        <v>52</v>
      </c>
      <c r="AF17" s="37"/>
    </row>
    <row r="18" spans="1:32" ht="48">
      <c r="A18" s="59" t="s">
        <v>88</v>
      </c>
      <c r="B18" s="22" t="s">
        <v>89</v>
      </c>
      <c r="C18" s="22" t="s">
        <v>90</v>
      </c>
      <c r="D18" s="24">
        <v>43444</v>
      </c>
      <c r="E18" s="25"/>
      <c r="F18" s="23">
        <v>9</v>
      </c>
      <c r="G18" s="23">
        <v>0</v>
      </c>
      <c r="H18" s="23">
        <v>9</v>
      </c>
      <c r="I18" s="23">
        <v>0</v>
      </c>
      <c r="J18" s="44">
        <v>0</v>
      </c>
      <c r="K18" s="44">
        <v>0</v>
      </c>
      <c r="L18" s="44">
        <v>0</v>
      </c>
      <c r="M18" s="75">
        <v>0</v>
      </c>
      <c r="N18" s="83">
        <v>4</v>
      </c>
      <c r="O18" s="9">
        <v>5</v>
      </c>
      <c r="P18" s="14"/>
      <c r="Q18" s="14"/>
      <c r="R18" s="84"/>
      <c r="S18" s="13"/>
      <c r="T18" s="14"/>
      <c r="U18" s="14"/>
      <c r="V18" s="14"/>
      <c r="W18" s="14"/>
      <c r="X18" s="14"/>
      <c r="Y18" s="14"/>
      <c r="Z18" s="14"/>
      <c r="AA18" s="14"/>
      <c r="AB18" s="14"/>
      <c r="AC18" s="14"/>
      <c r="AD18" s="33">
        <f t="shared" si="0"/>
        <v>9</v>
      </c>
      <c r="AE18" s="61" t="s">
        <v>91</v>
      </c>
      <c r="AF18" s="37"/>
    </row>
    <row r="19" spans="1:32" ht="120">
      <c r="A19" s="59" t="s">
        <v>92</v>
      </c>
      <c r="B19" s="22" t="s">
        <v>93</v>
      </c>
      <c r="C19" s="22" t="s">
        <v>94</v>
      </c>
      <c r="D19" s="24">
        <v>43538</v>
      </c>
      <c r="E19" s="25"/>
      <c r="F19" s="23">
        <v>7</v>
      </c>
      <c r="G19" s="23">
        <v>0</v>
      </c>
      <c r="H19" s="23">
        <v>7</v>
      </c>
      <c r="I19" s="23">
        <v>0</v>
      </c>
      <c r="J19" s="44">
        <v>0</v>
      </c>
      <c r="K19" s="44">
        <v>0</v>
      </c>
      <c r="L19" s="44">
        <v>0</v>
      </c>
      <c r="M19" s="75">
        <v>0</v>
      </c>
      <c r="N19" s="83">
        <v>0</v>
      </c>
      <c r="O19" s="9">
        <v>6</v>
      </c>
      <c r="P19" s="14"/>
      <c r="Q19" s="14"/>
      <c r="R19" s="84"/>
      <c r="S19" s="13"/>
      <c r="T19" s="14"/>
      <c r="U19" s="14"/>
      <c r="V19" s="14"/>
      <c r="W19" s="14"/>
      <c r="X19" s="14"/>
      <c r="Y19" s="14"/>
      <c r="Z19" s="14"/>
      <c r="AA19" s="14"/>
      <c r="AB19" s="14"/>
      <c r="AC19" s="14"/>
      <c r="AD19" s="33">
        <f t="shared" si="0"/>
        <v>6</v>
      </c>
      <c r="AE19" s="61" t="s">
        <v>95</v>
      </c>
      <c r="AF19" s="37"/>
    </row>
    <row r="20" spans="1:32" ht="84">
      <c r="A20" s="59" t="s">
        <v>96</v>
      </c>
      <c r="B20" s="22" t="s">
        <v>97</v>
      </c>
      <c r="C20" s="22" t="s">
        <v>98</v>
      </c>
      <c r="D20" s="24">
        <v>43992</v>
      </c>
      <c r="E20" s="25"/>
      <c r="F20" s="23">
        <v>35</v>
      </c>
      <c r="G20" s="23">
        <v>0</v>
      </c>
      <c r="H20" s="23">
        <v>35</v>
      </c>
      <c r="I20" s="23">
        <v>0</v>
      </c>
      <c r="J20" s="44">
        <v>5</v>
      </c>
      <c r="K20" s="44">
        <v>24</v>
      </c>
      <c r="L20" s="44">
        <v>0</v>
      </c>
      <c r="M20" s="75">
        <v>5</v>
      </c>
      <c r="N20" s="83">
        <v>1</v>
      </c>
      <c r="O20" s="14"/>
      <c r="P20" s="14"/>
      <c r="Q20" s="14"/>
      <c r="R20" s="84"/>
      <c r="S20" s="13"/>
      <c r="T20" s="14"/>
      <c r="U20" s="14"/>
      <c r="V20" s="14"/>
      <c r="W20" s="14"/>
      <c r="X20" s="14"/>
      <c r="Y20" s="14"/>
      <c r="Z20" s="14"/>
      <c r="AA20" s="14"/>
      <c r="AB20" s="14"/>
      <c r="AC20" s="14"/>
      <c r="AD20" s="33">
        <f t="shared" si="0"/>
        <v>35</v>
      </c>
      <c r="AE20" s="61" t="s">
        <v>99</v>
      </c>
      <c r="AF20" s="37"/>
    </row>
    <row r="21" spans="1:32" ht="63" customHeight="1">
      <c r="A21" s="59" t="s">
        <v>100</v>
      </c>
      <c r="B21" s="22" t="s">
        <v>101</v>
      </c>
      <c r="C21" s="22" t="s">
        <v>102</v>
      </c>
      <c r="D21" s="24">
        <v>44845</v>
      </c>
      <c r="E21" s="25"/>
      <c r="F21" s="23">
        <v>96</v>
      </c>
      <c r="G21" s="23">
        <v>6</v>
      </c>
      <c r="H21" s="23">
        <v>90</v>
      </c>
      <c r="I21" s="23">
        <v>0</v>
      </c>
      <c r="J21" s="44">
        <v>0</v>
      </c>
      <c r="K21" s="44">
        <v>0</v>
      </c>
      <c r="L21" s="44">
        <v>0</v>
      </c>
      <c r="M21" s="75">
        <v>9</v>
      </c>
      <c r="N21" s="83">
        <v>16</v>
      </c>
      <c r="O21" s="9">
        <v>16</v>
      </c>
      <c r="P21" s="9">
        <v>16</v>
      </c>
      <c r="Q21" s="9">
        <v>16</v>
      </c>
      <c r="R21" s="85">
        <v>17</v>
      </c>
      <c r="S21" s="13"/>
      <c r="T21" s="14"/>
      <c r="U21" s="14"/>
      <c r="V21" s="14"/>
      <c r="W21" s="14"/>
      <c r="X21" s="14"/>
      <c r="Y21" s="14"/>
      <c r="Z21" s="14"/>
      <c r="AA21" s="14"/>
      <c r="AB21" s="14"/>
      <c r="AC21" s="14"/>
      <c r="AD21" s="33">
        <f t="shared" si="0"/>
        <v>90</v>
      </c>
      <c r="AE21" s="61" t="s">
        <v>103</v>
      </c>
      <c r="AF21" s="37"/>
    </row>
    <row r="22" spans="1:32" ht="60">
      <c r="A22" s="59" t="s">
        <v>104</v>
      </c>
      <c r="B22" s="22" t="s">
        <v>105</v>
      </c>
      <c r="C22" s="22" t="s">
        <v>106</v>
      </c>
      <c r="D22" s="24">
        <v>43761</v>
      </c>
      <c r="E22" s="25"/>
      <c r="F22" s="23">
        <v>14</v>
      </c>
      <c r="G22" s="23">
        <v>0</v>
      </c>
      <c r="H22" s="23">
        <v>14</v>
      </c>
      <c r="I22" s="23">
        <v>0</v>
      </c>
      <c r="J22" s="44">
        <v>0</v>
      </c>
      <c r="K22" s="44">
        <v>14</v>
      </c>
      <c r="L22" s="14"/>
      <c r="M22" s="94"/>
      <c r="N22" s="88"/>
      <c r="O22" s="14"/>
      <c r="P22" s="14"/>
      <c r="Q22" s="14"/>
      <c r="R22" s="84"/>
      <c r="S22" s="13"/>
      <c r="T22" s="14"/>
      <c r="U22" s="14"/>
      <c r="V22" s="14"/>
      <c r="W22" s="14"/>
      <c r="X22" s="14"/>
      <c r="Y22" s="14"/>
      <c r="Z22" s="14"/>
      <c r="AA22" s="14"/>
      <c r="AB22" s="14"/>
      <c r="AC22" s="14"/>
      <c r="AD22" s="33">
        <f t="shared" si="0"/>
        <v>14</v>
      </c>
      <c r="AE22" s="61" t="s">
        <v>52</v>
      </c>
      <c r="AF22" s="37"/>
    </row>
    <row r="23" spans="1:32" ht="48">
      <c r="A23" s="59" t="s">
        <v>107</v>
      </c>
      <c r="B23" s="22" t="s">
        <v>108</v>
      </c>
      <c r="C23" s="22" t="s">
        <v>109</v>
      </c>
      <c r="D23" s="24">
        <v>43777</v>
      </c>
      <c r="E23" s="25"/>
      <c r="F23" s="23">
        <v>7</v>
      </c>
      <c r="G23" s="23">
        <v>0</v>
      </c>
      <c r="H23" s="23">
        <v>7</v>
      </c>
      <c r="I23" s="23">
        <v>0</v>
      </c>
      <c r="J23" s="44">
        <v>0</v>
      </c>
      <c r="K23" s="44">
        <v>0</v>
      </c>
      <c r="L23" s="44">
        <v>0</v>
      </c>
      <c r="M23" s="75">
        <v>7</v>
      </c>
      <c r="N23" s="88"/>
      <c r="O23" s="14"/>
      <c r="P23" s="14"/>
      <c r="Q23" s="14"/>
      <c r="R23" s="84"/>
      <c r="S23" s="13"/>
      <c r="T23" s="14"/>
      <c r="U23" s="14"/>
      <c r="V23" s="14"/>
      <c r="W23" s="14"/>
      <c r="X23" s="14"/>
      <c r="Y23" s="14"/>
      <c r="Z23" s="14"/>
      <c r="AA23" s="14"/>
      <c r="AB23" s="14"/>
      <c r="AC23" s="14"/>
      <c r="AD23" s="33">
        <f t="shared" si="0"/>
        <v>7</v>
      </c>
      <c r="AE23" s="61" t="s">
        <v>110</v>
      </c>
      <c r="AF23" s="37"/>
    </row>
    <row r="24" spans="1:32" ht="72">
      <c r="A24" s="59" t="s">
        <v>111</v>
      </c>
      <c r="B24" s="22" t="s">
        <v>112</v>
      </c>
      <c r="C24" s="22" t="s">
        <v>113</v>
      </c>
      <c r="D24" s="24">
        <v>43839</v>
      </c>
      <c r="E24" s="25"/>
      <c r="F24" s="23">
        <v>5</v>
      </c>
      <c r="G24" s="23">
        <v>0</v>
      </c>
      <c r="H24" s="23">
        <v>5</v>
      </c>
      <c r="I24" s="23">
        <v>0</v>
      </c>
      <c r="J24" s="44">
        <v>0</v>
      </c>
      <c r="K24" s="44">
        <v>5</v>
      </c>
      <c r="L24" s="14"/>
      <c r="M24" s="94"/>
      <c r="N24" s="88"/>
      <c r="O24" s="14"/>
      <c r="P24" s="14"/>
      <c r="Q24" s="14"/>
      <c r="R24" s="84"/>
      <c r="S24" s="13"/>
      <c r="T24" s="14"/>
      <c r="U24" s="14"/>
      <c r="V24" s="14"/>
      <c r="W24" s="14"/>
      <c r="X24" s="14"/>
      <c r="Y24" s="14"/>
      <c r="Z24" s="14"/>
      <c r="AA24" s="14"/>
      <c r="AB24" s="14"/>
      <c r="AC24" s="14"/>
      <c r="AD24" s="33">
        <f t="shared" si="0"/>
        <v>5</v>
      </c>
      <c r="AE24" s="61" t="s">
        <v>52</v>
      </c>
      <c r="AF24" s="37"/>
    </row>
    <row r="25" spans="1:32" ht="144">
      <c r="A25" s="59" t="s">
        <v>114</v>
      </c>
      <c r="B25" s="22" t="s">
        <v>115</v>
      </c>
      <c r="C25" s="22" t="s">
        <v>116</v>
      </c>
      <c r="D25" s="24">
        <v>44225</v>
      </c>
      <c r="E25" s="25"/>
      <c r="F25" s="23">
        <v>150</v>
      </c>
      <c r="G25" s="23">
        <v>0</v>
      </c>
      <c r="H25" s="23">
        <v>150</v>
      </c>
      <c r="I25" s="23">
        <v>0</v>
      </c>
      <c r="J25" s="44">
        <v>0</v>
      </c>
      <c r="K25" s="44">
        <v>52</v>
      </c>
      <c r="L25" s="44">
        <v>75</v>
      </c>
      <c r="M25" s="75">
        <v>5</v>
      </c>
      <c r="N25" s="83">
        <v>18</v>
      </c>
      <c r="O25" s="14"/>
      <c r="P25" s="14"/>
      <c r="Q25" s="14"/>
      <c r="R25" s="84"/>
      <c r="S25" s="13"/>
      <c r="T25" s="14"/>
      <c r="U25" s="14"/>
      <c r="V25" s="14"/>
      <c r="W25" s="14"/>
      <c r="X25" s="14"/>
      <c r="Y25" s="14"/>
      <c r="Z25" s="14"/>
      <c r="AA25" s="14"/>
      <c r="AB25" s="14"/>
      <c r="AC25" s="14"/>
      <c r="AD25" s="33">
        <f t="shared" si="0"/>
        <v>150</v>
      </c>
      <c r="AE25" s="61" t="s">
        <v>117</v>
      </c>
      <c r="AF25" s="37"/>
    </row>
    <row r="26" spans="1:32" ht="48">
      <c r="A26" s="59" t="s">
        <v>118</v>
      </c>
      <c r="B26" s="22" t="s">
        <v>119</v>
      </c>
      <c r="C26" s="22" t="s">
        <v>120</v>
      </c>
      <c r="D26" s="24">
        <v>44995</v>
      </c>
      <c r="E26" s="25"/>
      <c r="F26" s="23">
        <v>5</v>
      </c>
      <c r="G26" s="23">
        <v>0</v>
      </c>
      <c r="H26" s="23">
        <v>5</v>
      </c>
      <c r="I26" s="23">
        <v>0</v>
      </c>
      <c r="J26" s="44">
        <v>0</v>
      </c>
      <c r="K26" s="44">
        <v>0</v>
      </c>
      <c r="L26" s="44">
        <v>0</v>
      </c>
      <c r="M26" s="75">
        <v>0</v>
      </c>
      <c r="N26" s="83">
        <v>0</v>
      </c>
      <c r="O26" s="9">
        <v>5</v>
      </c>
      <c r="P26" s="14"/>
      <c r="Q26" s="14"/>
      <c r="R26" s="84"/>
      <c r="S26" s="13"/>
      <c r="T26" s="14"/>
      <c r="U26" s="14"/>
      <c r="V26" s="14"/>
      <c r="W26" s="14"/>
      <c r="X26" s="14"/>
      <c r="Y26" s="14"/>
      <c r="Z26" s="14"/>
      <c r="AA26" s="14"/>
      <c r="AB26" s="14"/>
      <c r="AC26" s="14"/>
      <c r="AD26" s="33">
        <f t="shared" si="0"/>
        <v>5</v>
      </c>
      <c r="AE26" s="61" t="s">
        <v>121</v>
      </c>
      <c r="AF26" s="37"/>
    </row>
    <row r="27" spans="1:32" ht="120">
      <c r="A27" s="59" t="s">
        <v>122</v>
      </c>
      <c r="B27" s="22" t="s">
        <v>123</v>
      </c>
      <c r="C27" s="22" t="s">
        <v>124</v>
      </c>
      <c r="D27" s="25">
        <v>43917</v>
      </c>
      <c r="E27" s="25"/>
      <c r="F27" s="23">
        <v>24</v>
      </c>
      <c r="G27" s="23">
        <v>0</v>
      </c>
      <c r="H27" s="23">
        <v>24</v>
      </c>
      <c r="I27" s="23">
        <v>0</v>
      </c>
      <c r="J27" s="44">
        <v>6</v>
      </c>
      <c r="K27" s="44">
        <v>18</v>
      </c>
      <c r="L27" s="14"/>
      <c r="M27" s="94"/>
      <c r="N27" s="88"/>
      <c r="O27" s="14"/>
      <c r="P27" s="14"/>
      <c r="Q27" s="14"/>
      <c r="R27" s="84"/>
      <c r="S27" s="13"/>
      <c r="T27" s="14"/>
      <c r="U27" s="14"/>
      <c r="V27" s="14"/>
      <c r="W27" s="14"/>
      <c r="X27" s="14"/>
      <c r="Y27" s="14"/>
      <c r="Z27" s="14"/>
      <c r="AA27" s="14"/>
      <c r="AB27" s="14"/>
      <c r="AC27" s="14"/>
      <c r="AD27" s="33">
        <f t="shared" si="0"/>
        <v>24</v>
      </c>
      <c r="AE27" s="61" t="s">
        <v>52</v>
      </c>
      <c r="AF27" s="37"/>
    </row>
    <row r="28" spans="1:32" ht="72">
      <c r="A28" s="59" t="s">
        <v>125</v>
      </c>
      <c r="B28" s="22" t="s">
        <v>126</v>
      </c>
      <c r="C28" s="22" t="s">
        <v>127</v>
      </c>
      <c r="D28" s="24">
        <v>44295</v>
      </c>
      <c r="E28" s="25"/>
      <c r="F28" s="23">
        <v>5</v>
      </c>
      <c r="G28" s="23">
        <v>0</v>
      </c>
      <c r="H28" s="23">
        <v>5</v>
      </c>
      <c r="I28" s="23">
        <v>0</v>
      </c>
      <c r="J28" s="44">
        <v>0</v>
      </c>
      <c r="K28" s="44">
        <v>5</v>
      </c>
      <c r="L28" s="14"/>
      <c r="M28" s="94"/>
      <c r="N28" s="88"/>
      <c r="O28" s="14"/>
      <c r="P28" s="14"/>
      <c r="Q28" s="14"/>
      <c r="R28" s="84"/>
      <c r="S28" s="13"/>
      <c r="T28" s="14"/>
      <c r="U28" s="14"/>
      <c r="V28" s="14"/>
      <c r="W28" s="14"/>
      <c r="X28" s="14"/>
      <c r="Y28" s="14"/>
      <c r="Z28" s="14"/>
      <c r="AA28" s="14"/>
      <c r="AB28" s="14"/>
      <c r="AC28" s="14"/>
      <c r="AD28" s="33">
        <f t="shared" si="0"/>
        <v>5</v>
      </c>
      <c r="AE28" s="61" t="s">
        <v>52</v>
      </c>
      <c r="AF28" s="37"/>
    </row>
    <row r="29" spans="1:32" ht="48">
      <c r="A29" s="59" t="s">
        <v>128</v>
      </c>
      <c r="B29" s="22" t="s">
        <v>129</v>
      </c>
      <c r="C29" s="22" t="s">
        <v>130</v>
      </c>
      <c r="D29" s="25">
        <v>43963</v>
      </c>
      <c r="E29" s="25"/>
      <c r="F29" s="23">
        <v>85</v>
      </c>
      <c r="G29" s="23">
        <v>0</v>
      </c>
      <c r="H29" s="23">
        <v>85</v>
      </c>
      <c r="I29" s="23">
        <v>0</v>
      </c>
      <c r="J29" s="44">
        <v>1</v>
      </c>
      <c r="K29" s="44">
        <v>58</v>
      </c>
      <c r="L29" s="44">
        <v>26</v>
      </c>
      <c r="M29" s="94"/>
      <c r="N29" s="88"/>
      <c r="O29" s="14"/>
      <c r="P29" s="14"/>
      <c r="Q29" s="14"/>
      <c r="R29" s="84"/>
      <c r="S29" s="13"/>
      <c r="T29" s="14"/>
      <c r="U29" s="14"/>
      <c r="V29" s="14"/>
      <c r="W29" s="14"/>
      <c r="X29" s="14"/>
      <c r="Y29" s="14"/>
      <c r="Z29" s="14"/>
      <c r="AA29" s="14"/>
      <c r="AB29" s="14"/>
      <c r="AC29" s="14"/>
      <c r="AD29" s="33">
        <f t="shared" si="0"/>
        <v>85</v>
      </c>
      <c r="AE29" s="61" t="s">
        <v>73</v>
      </c>
      <c r="AF29" s="37"/>
    </row>
    <row r="30" spans="1:32" ht="48">
      <c r="A30" s="59" t="s">
        <v>131</v>
      </c>
      <c r="B30" s="22" t="s">
        <v>132</v>
      </c>
      <c r="C30" s="22" t="s">
        <v>133</v>
      </c>
      <c r="D30" s="24">
        <v>43963</v>
      </c>
      <c r="E30" s="25"/>
      <c r="F30" s="23">
        <v>13</v>
      </c>
      <c r="G30" s="23">
        <v>0</v>
      </c>
      <c r="H30" s="23">
        <v>13</v>
      </c>
      <c r="I30" s="23">
        <v>0</v>
      </c>
      <c r="J30" s="44">
        <v>0</v>
      </c>
      <c r="K30" s="44">
        <v>13</v>
      </c>
      <c r="L30" s="14"/>
      <c r="M30" s="94"/>
      <c r="N30" s="88"/>
      <c r="O30" s="14"/>
      <c r="P30" s="14"/>
      <c r="Q30" s="14"/>
      <c r="R30" s="84"/>
      <c r="S30" s="13"/>
      <c r="T30" s="14"/>
      <c r="U30" s="14"/>
      <c r="V30" s="14"/>
      <c r="W30" s="14"/>
      <c r="X30" s="14"/>
      <c r="Y30" s="14"/>
      <c r="Z30" s="14"/>
      <c r="AA30" s="14"/>
      <c r="AB30" s="14"/>
      <c r="AC30" s="14"/>
      <c r="AD30" s="33">
        <f t="shared" si="0"/>
        <v>13</v>
      </c>
      <c r="AE30" s="61" t="s">
        <v>52</v>
      </c>
      <c r="AF30" s="37"/>
    </row>
    <row r="31" spans="1:32" ht="48">
      <c r="A31" s="59" t="s">
        <v>134</v>
      </c>
      <c r="B31" s="22" t="s">
        <v>135</v>
      </c>
      <c r="C31" s="22" t="s">
        <v>136</v>
      </c>
      <c r="D31" s="24">
        <v>44776</v>
      </c>
      <c r="E31" s="25"/>
      <c r="F31" s="23">
        <v>6</v>
      </c>
      <c r="G31" s="23">
        <v>0</v>
      </c>
      <c r="H31" s="23">
        <v>6</v>
      </c>
      <c r="I31" s="23">
        <v>0</v>
      </c>
      <c r="J31" s="44">
        <v>0</v>
      </c>
      <c r="K31" s="44">
        <v>0</v>
      </c>
      <c r="L31" s="44">
        <v>0</v>
      </c>
      <c r="M31" s="75">
        <v>0</v>
      </c>
      <c r="N31" s="83">
        <v>0</v>
      </c>
      <c r="O31" s="9">
        <v>3</v>
      </c>
      <c r="P31" s="9">
        <v>3</v>
      </c>
      <c r="Q31" s="14"/>
      <c r="R31" s="84"/>
      <c r="S31" s="13"/>
      <c r="T31" s="14"/>
      <c r="U31" s="14"/>
      <c r="V31" s="14"/>
      <c r="W31" s="14"/>
      <c r="X31" s="14"/>
      <c r="Y31" s="14"/>
      <c r="Z31" s="14"/>
      <c r="AA31" s="14"/>
      <c r="AB31" s="14"/>
      <c r="AC31" s="14"/>
      <c r="AD31" s="33">
        <f t="shared" si="0"/>
        <v>6</v>
      </c>
      <c r="AE31" s="61" t="s">
        <v>121</v>
      </c>
      <c r="AF31" s="37"/>
    </row>
    <row r="32" spans="1:32" ht="72">
      <c r="A32" s="59" t="s">
        <v>137</v>
      </c>
      <c r="B32" s="22" t="s">
        <v>138</v>
      </c>
      <c r="C32" s="22" t="s">
        <v>139</v>
      </c>
      <c r="D32" s="24">
        <v>44357</v>
      </c>
      <c r="E32" s="25"/>
      <c r="F32" s="23">
        <v>7</v>
      </c>
      <c r="G32" s="23">
        <v>0</v>
      </c>
      <c r="H32" s="23">
        <v>7</v>
      </c>
      <c r="I32" s="23">
        <v>0</v>
      </c>
      <c r="J32" s="44">
        <v>0</v>
      </c>
      <c r="K32" s="44">
        <v>7</v>
      </c>
      <c r="L32" s="14"/>
      <c r="M32" s="94"/>
      <c r="N32" s="88"/>
      <c r="O32" s="14"/>
      <c r="P32" s="14"/>
      <c r="Q32" s="14"/>
      <c r="R32" s="84"/>
      <c r="S32" s="13"/>
      <c r="T32" s="14"/>
      <c r="U32" s="14"/>
      <c r="V32" s="14"/>
      <c r="W32" s="14"/>
      <c r="X32" s="14"/>
      <c r="Y32" s="14"/>
      <c r="Z32" s="14"/>
      <c r="AA32" s="14"/>
      <c r="AB32" s="14"/>
      <c r="AC32" s="14"/>
      <c r="AD32" s="33">
        <f t="shared" si="0"/>
        <v>7</v>
      </c>
      <c r="AE32" s="61" t="s">
        <v>52</v>
      </c>
      <c r="AF32" s="37"/>
    </row>
    <row r="33" spans="1:32" ht="84.75" customHeight="1">
      <c r="A33" s="59" t="s">
        <v>140</v>
      </c>
      <c r="B33" s="22" t="s">
        <v>141</v>
      </c>
      <c r="C33" s="22" t="s">
        <v>142</v>
      </c>
      <c r="D33" s="24">
        <v>44403</v>
      </c>
      <c r="E33" s="25"/>
      <c r="F33" s="23">
        <v>9</v>
      </c>
      <c r="G33" s="23">
        <v>0</v>
      </c>
      <c r="H33" s="23">
        <v>9</v>
      </c>
      <c r="I33" s="23">
        <v>0</v>
      </c>
      <c r="J33" s="44">
        <v>0</v>
      </c>
      <c r="K33" s="44">
        <v>0</v>
      </c>
      <c r="L33" s="44">
        <v>1</v>
      </c>
      <c r="M33" s="75">
        <v>2</v>
      </c>
      <c r="N33" s="83">
        <v>3</v>
      </c>
      <c r="O33" s="9">
        <v>3</v>
      </c>
      <c r="P33" s="14"/>
      <c r="Q33" s="14"/>
      <c r="R33" s="84"/>
      <c r="S33" s="13"/>
      <c r="T33" s="14"/>
      <c r="U33" s="14"/>
      <c r="V33" s="14"/>
      <c r="W33" s="14"/>
      <c r="X33" s="14"/>
      <c r="Y33" s="14"/>
      <c r="Z33" s="14"/>
      <c r="AA33" s="14"/>
      <c r="AB33" s="14"/>
      <c r="AC33" s="14"/>
      <c r="AD33" s="33">
        <f t="shared" si="0"/>
        <v>9</v>
      </c>
      <c r="AE33" s="61" t="s">
        <v>143</v>
      </c>
      <c r="AF33" s="37"/>
    </row>
    <row r="34" spans="1:32" ht="51.5" customHeight="1">
      <c r="A34" s="59" t="s">
        <v>144</v>
      </c>
      <c r="B34" s="22" t="s">
        <v>145</v>
      </c>
      <c r="C34" s="22" t="s">
        <v>146</v>
      </c>
      <c r="D34" s="24">
        <v>43641</v>
      </c>
      <c r="E34" s="25"/>
      <c r="F34" s="23">
        <v>8</v>
      </c>
      <c r="G34" s="23">
        <v>0</v>
      </c>
      <c r="H34" s="23">
        <v>8</v>
      </c>
      <c r="I34" s="23">
        <v>0</v>
      </c>
      <c r="J34" s="44">
        <v>0</v>
      </c>
      <c r="K34" s="44">
        <v>6</v>
      </c>
      <c r="L34" s="44">
        <v>2</v>
      </c>
      <c r="M34" s="94"/>
      <c r="N34" s="88"/>
      <c r="O34" s="14"/>
      <c r="P34" s="14"/>
      <c r="Q34" s="14"/>
      <c r="R34" s="84"/>
      <c r="S34" s="13"/>
      <c r="T34" s="14"/>
      <c r="U34" s="14"/>
      <c r="V34" s="14"/>
      <c r="W34" s="14"/>
      <c r="X34" s="14"/>
      <c r="Y34" s="14"/>
      <c r="Z34" s="14"/>
      <c r="AA34" s="14"/>
      <c r="AB34" s="14"/>
      <c r="AC34" s="14"/>
      <c r="AD34" s="33">
        <f t="shared" si="0"/>
        <v>8</v>
      </c>
      <c r="AE34" s="61" t="s">
        <v>73</v>
      </c>
      <c r="AF34" s="37"/>
    </row>
    <row r="35" spans="1:32" ht="60">
      <c r="A35" s="59" t="s">
        <v>147</v>
      </c>
      <c r="B35" s="22" t="s">
        <v>148</v>
      </c>
      <c r="C35" s="22" t="s">
        <v>149</v>
      </c>
      <c r="D35" s="24">
        <v>44111</v>
      </c>
      <c r="E35" s="26"/>
      <c r="F35" s="23">
        <v>7</v>
      </c>
      <c r="G35" s="23">
        <v>0</v>
      </c>
      <c r="H35" s="23">
        <v>7</v>
      </c>
      <c r="I35" s="23">
        <v>0</v>
      </c>
      <c r="J35" s="44">
        <v>0</v>
      </c>
      <c r="K35" s="44">
        <v>0</v>
      </c>
      <c r="L35" s="44">
        <v>0</v>
      </c>
      <c r="M35" s="75">
        <v>7</v>
      </c>
      <c r="N35" s="88"/>
      <c r="O35" s="14"/>
      <c r="P35" s="14"/>
      <c r="Q35" s="14"/>
      <c r="R35" s="84"/>
      <c r="S35" s="13"/>
      <c r="T35" s="14"/>
      <c r="U35" s="14"/>
      <c r="V35" s="14"/>
      <c r="W35" s="14"/>
      <c r="X35" s="14"/>
      <c r="Y35" s="14"/>
      <c r="Z35" s="14"/>
      <c r="AA35" s="14"/>
      <c r="AB35" s="14"/>
      <c r="AC35" s="14"/>
      <c r="AD35" s="33">
        <f t="shared" ref="AD35:AD64" si="1">SUM(J35:AC35)</f>
        <v>7</v>
      </c>
      <c r="AE35" s="61" t="s">
        <v>150</v>
      </c>
      <c r="AF35" s="37"/>
    </row>
    <row r="36" spans="1:32" ht="65.25" customHeight="1">
      <c r="A36" s="59" t="s">
        <v>151</v>
      </c>
      <c r="B36" s="22" t="s">
        <v>152</v>
      </c>
      <c r="C36" s="22" t="s">
        <v>153</v>
      </c>
      <c r="D36" s="24">
        <v>44504</v>
      </c>
      <c r="E36" s="26"/>
      <c r="F36" s="23">
        <v>30</v>
      </c>
      <c r="G36" s="23">
        <v>0</v>
      </c>
      <c r="H36" s="23">
        <v>30</v>
      </c>
      <c r="I36" s="23">
        <v>0</v>
      </c>
      <c r="J36" s="44">
        <v>0</v>
      </c>
      <c r="K36" s="44">
        <v>0</v>
      </c>
      <c r="L36" s="44">
        <v>0</v>
      </c>
      <c r="M36" s="75">
        <v>0</v>
      </c>
      <c r="N36" s="83">
        <v>0</v>
      </c>
      <c r="O36" s="9">
        <v>10</v>
      </c>
      <c r="P36" s="9">
        <v>10</v>
      </c>
      <c r="Q36" s="9">
        <v>10</v>
      </c>
      <c r="R36" s="84"/>
      <c r="S36" s="13"/>
      <c r="T36" s="14"/>
      <c r="U36" s="14"/>
      <c r="V36" s="14"/>
      <c r="W36" s="14"/>
      <c r="X36" s="14"/>
      <c r="Y36" s="14"/>
      <c r="Z36" s="14"/>
      <c r="AA36" s="14"/>
      <c r="AB36" s="14"/>
      <c r="AC36" s="14"/>
      <c r="AD36" s="33">
        <f t="shared" si="1"/>
        <v>30</v>
      </c>
      <c r="AE36" s="61" t="s">
        <v>154</v>
      </c>
      <c r="AF36" s="37"/>
    </row>
    <row r="37" spans="1:32" ht="36">
      <c r="A37" s="59" t="s">
        <v>155</v>
      </c>
      <c r="B37" s="22" t="s">
        <v>156</v>
      </c>
      <c r="C37" s="22" t="s">
        <v>157</v>
      </c>
      <c r="D37" s="24">
        <v>44151</v>
      </c>
      <c r="E37" s="26"/>
      <c r="F37" s="23">
        <v>12</v>
      </c>
      <c r="G37" s="23">
        <v>0</v>
      </c>
      <c r="H37" s="23">
        <v>12</v>
      </c>
      <c r="I37" s="23">
        <v>0</v>
      </c>
      <c r="J37" s="44">
        <v>0</v>
      </c>
      <c r="K37" s="44">
        <v>0</v>
      </c>
      <c r="L37" s="44">
        <v>12</v>
      </c>
      <c r="M37" s="94"/>
      <c r="N37" s="88"/>
      <c r="O37" s="14"/>
      <c r="P37" s="14"/>
      <c r="Q37" s="14"/>
      <c r="R37" s="84"/>
      <c r="S37" s="13"/>
      <c r="T37" s="14"/>
      <c r="U37" s="14"/>
      <c r="V37" s="14"/>
      <c r="W37" s="14"/>
      <c r="X37" s="14"/>
      <c r="Y37" s="14"/>
      <c r="Z37" s="14"/>
      <c r="AA37" s="14"/>
      <c r="AB37" s="14"/>
      <c r="AC37" s="14"/>
      <c r="AD37" s="33">
        <f t="shared" si="1"/>
        <v>12</v>
      </c>
      <c r="AE37" s="61" t="s">
        <v>73</v>
      </c>
      <c r="AF37" s="37"/>
    </row>
    <row r="38" spans="1:32" ht="72">
      <c r="A38" s="59" t="s">
        <v>158</v>
      </c>
      <c r="B38" s="22" t="s">
        <v>159</v>
      </c>
      <c r="C38" s="22" t="s">
        <v>160</v>
      </c>
      <c r="D38" s="24">
        <v>44547</v>
      </c>
      <c r="E38" s="26"/>
      <c r="F38" s="23">
        <v>350</v>
      </c>
      <c r="G38" s="23">
        <v>0</v>
      </c>
      <c r="H38" s="23">
        <v>350</v>
      </c>
      <c r="I38" s="23">
        <v>0</v>
      </c>
      <c r="J38" s="44">
        <v>0</v>
      </c>
      <c r="K38" s="44">
        <v>10</v>
      </c>
      <c r="L38" s="44">
        <v>117</v>
      </c>
      <c r="M38" s="75">
        <v>59</v>
      </c>
      <c r="N38" s="83">
        <v>49</v>
      </c>
      <c r="O38" s="9">
        <v>49</v>
      </c>
      <c r="P38" s="9">
        <v>49</v>
      </c>
      <c r="Q38" s="9">
        <v>17</v>
      </c>
      <c r="R38" s="84"/>
      <c r="S38" s="13"/>
      <c r="T38" s="14"/>
      <c r="U38" s="14"/>
      <c r="V38" s="14"/>
      <c r="W38" s="14"/>
      <c r="X38" s="14"/>
      <c r="Y38" s="14"/>
      <c r="Z38" s="14"/>
      <c r="AA38" s="14"/>
      <c r="AB38" s="14"/>
      <c r="AC38" s="14"/>
      <c r="AD38" s="33">
        <f t="shared" si="1"/>
        <v>350</v>
      </c>
      <c r="AE38" s="61" t="s">
        <v>161</v>
      </c>
      <c r="AF38" s="37"/>
    </row>
    <row r="39" spans="1:32" ht="62.25" customHeight="1">
      <c r="A39" s="59" t="s">
        <v>162</v>
      </c>
      <c r="B39" s="22" t="s">
        <v>163</v>
      </c>
      <c r="C39" s="22" t="s">
        <v>164</v>
      </c>
      <c r="D39" s="24">
        <v>44246</v>
      </c>
      <c r="E39" s="26"/>
      <c r="F39" s="23">
        <v>326</v>
      </c>
      <c r="G39" s="23">
        <v>0</v>
      </c>
      <c r="H39" s="23">
        <v>326</v>
      </c>
      <c r="I39" s="23">
        <v>0</v>
      </c>
      <c r="J39" s="44">
        <v>0</v>
      </c>
      <c r="K39" s="44">
        <v>50</v>
      </c>
      <c r="L39" s="44">
        <v>93</v>
      </c>
      <c r="M39" s="75">
        <v>58</v>
      </c>
      <c r="N39" s="83">
        <v>49</v>
      </c>
      <c r="O39" s="9">
        <v>49</v>
      </c>
      <c r="P39" s="9">
        <v>27</v>
      </c>
      <c r="Q39" s="14"/>
      <c r="R39" s="84"/>
      <c r="S39" s="13"/>
      <c r="T39" s="14"/>
      <c r="U39" s="14"/>
      <c r="V39" s="14"/>
      <c r="W39" s="14"/>
      <c r="X39" s="14"/>
      <c r="Y39" s="14"/>
      <c r="Z39" s="14"/>
      <c r="AA39" s="14"/>
      <c r="AB39" s="14"/>
      <c r="AC39" s="14"/>
      <c r="AD39" s="33">
        <f t="shared" si="1"/>
        <v>326</v>
      </c>
      <c r="AE39" s="61" t="s">
        <v>165</v>
      </c>
      <c r="AF39" s="37"/>
    </row>
    <row r="40" spans="1:32" ht="48">
      <c r="A40" s="59" t="s">
        <v>166</v>
      </c>
      <c r="B40" s="22" t="s">
        <v>167</v>
      </c>
      <c r="C40" s="22" t="s">
        <v>168</v>
      </c>
      <c r="D40" s="24">
        <v>44613</v>
      </c>
      <c r="E40" s="26"/>
      <c r="F40" s="23">
        <v>76</v>
      </c>
      <c r="G40" s="23">
        <v>0</v>
      </c>
      <c r="H40" s="23">
        <v>76</v>
      </c>
      <c r="I40" s="23">
        <v>0</v>
      </c>
      <c r="J40" s="44">
        <v>0</v>
      </c>
      <c r="K40" s="44">
        <v>14</v>
      </c>
      <c r="L40" s="44">
        <v>62</v>
      </c>
      <c r="M40" s="94"/>
      <c r="N40" s="88"/>
      <c r="O40" s="14"/>
      <c r="P40" s="14"/>
      <c r="Q40" s="14"/>
      <c r="R40" s="84"/>
      <c r="S40" s="13"/>
      <c r="T40" s="14"/>
      <c r="U40" s="14"/>
      <c r="V40" s="14"/>
      <c r="W40" s="14"/>
      <c r="X40" s="14"/>
      <c r="Y40" s="14"/>
      <c r="Z40" s="14"/>
      <c r="AA40" s="14"/>
      <c r="AB40" s="14"/>
      <c r="AC40" s="14"/>
      <c r="AD40" s="33">
        <f t="shared" si="1"/>
        <v>76</v>
      </c>
      <c r="AE40" s="61" t="s">
        <v>73</v>
      </c>
      <c r="AF40" s="37"/>
    </row>
    <row r="41" spans="1:32" ht="96">
      <c r="A41" s="59" t="s">
        <v>169</v>
      </c>
      <c r="B41" s="22" t="s">
        <v>170</v>
      </c>
      <c r="C41" s="22" t="s">
        <v>171</v>
      </c>
      <c r="D41" s="24">
        <v>44251</v>
      </c>
      <c r="E41" s="26"/>
      <c r="F41" s="23">
        <v>7</v>
      </c>
      <c r="G41" s="23">
        <v>0</v>
      </c>
      <c r="H41" s="23">
        <v>7</v>
      </c>
      <c r="I41" s="23">
        <v>0</v>
      </c>
      <c r="J41" s="44">
        <v>0</v>
      </c>
      <c r="K41" s="44">
        <v>0</v>
      </c>
      <c r="L41" s="44">
        <v>0</v>
      </c>
      <c r="M41" s="75">
        <v>7</v>
      </c>
      <c r="N41" s="88"/>
      <c r="O41" s="14"/>
      <c r="P41" s="14"/>
      <c r="Q41" s="14"/>
      <c r="R41" s="84"/>
      <c r="S41" s="13"/>
      <c r="T41" s="14"/>
      <c r="U41" s="14"/>
      <c r="V41" s="14"/>
      <c r="W41" s="14"/>
      <c r="X41" s="14"/>
      <c r="Y41" s="14"/>
      <c r="Z41" s="14"/>
      <c r="AA41" s="14"/>
      <c r="AB41" s="14"/>
      <c r="AC41" s="14"/>
      <c r="AD41" s="33">
        <f t="shared" si="1"/>
        <v>7</v>
      </c>
      <c r="AE41" s="61" t="s">
        <v>150</v>
      </c>
      <c r="AF41" s="37"/>
    </row>
    <row r="42" spans="1:32" ht="70.5" customHeight="1">
      <c r="A42" s="59" t="s">
        <v>172</v>
      </c>
      <c r="B42" s="22" t="s">
        <v>163</v>
      </c>
      <c r="C42" s="22" t="s">
        <v>173</v>
      </c>
      <c r="D42" s="24">
        <v>44284</v>
      </c>
      <c r="E42" s="26"/>
      <c r="F42" s="23">
        <v>464</v>
      </c>
      <c r="G42" s="23">
        <v>0</v>
      </c>
      <c r="H42" s="23">
        <v>464</v>
      </c>
      <c r="I42" s="23">
        <v>0</v>
      </c>
      <c r="J42" s="44">
        <v>44</v>
      </c>
      <c r="K42" s="44">
        <v>127</v>
      </c>
      <c r="L42" s="44">
        <v>126</v>
      </c>
      <c r="M42" s="75">
        <v>24</v>
      </c>
      <c r="N42" s="83">
        <v>49</v>
      </c>
      <c r="O42" s="9">
        <v>49</v>
      </c>
      <c r="P42" s="9">
        <v>45</v>
      </c>
      <c r="Q42" s="14"/>
      <c r="R42" s="84"/>
      <c r="S42" s="13"/>
      <c r="T42" s="14"/>
      <c r="U42" s="14"/>
      <c r="V42" s="14"/>
      <c r="W42" s="14"/>
      <c r="X42" s="14"/>
      <c r="Y42" s="14"/>
      <c r="Z42" s="14"/>
      <c r="AA42" s="14"/>
      <c r="AB42" s="14"/>
      <c r="AC42" s="14"/>
      <c r="AD42" s="33">
        <f t="shared" si="1"/>
        <v>464</v>
      </c>
      <c r="AE42" s="61" t="s">
        <v>165</v>
      </c>
      <c r="AF42" s="37"/>
    </row>
    <row r="43" spans="1:32" ht="60">
      <c r="A43" s="59" t="s">
        <v>174</v>
      </c>
      <c r="B43" s="22" t="s">
        <v>175</v>
      </c>
      <c r="C43" s="22" t="s">
        <v>176</v>
      </c>
      <c r="D43" s="24">
        <v>44329</v>
      </c>
      <c r="E43" s="27"/>
      <c r="F43" s="23">
        <v>8</v>
      </c>
      <c r="G43" s="23">
        <v>1</v>
      </c>
      <c r="H43" s="23">
        <v>7</v>
      </c>
      <c r="I43" s="23">
        <v>0</v>
      </c>
      <c r="J43" s="44">
        <v>0</v>
      </c>
      <c r="K43" s="44">
        <v>0</v>
      </c>
      <c r="L43" s="44">
        <v>0</v>
      </c>
      <c r="M43" s="75">
        <v>0</v>
      </c>
      <c r="N43" s="83">
        <v>0</v>
      </c>
      <c r="O43" s="9">
        <v>3</v>
      </c>
      <c r="P43" s="9">
        <v>4</v>
      </c>
      <c r="Q43" s="14"/>
      <c r="R43" s="84"/>
      <c r="S43" s="13"/>
      <c r="T43" s="14"/>
      <c r="U43" s="14"/>
      <c r="V43" s="14"/>
      <c r="W43" s="14"/>
      <c r="X43" s="14"/>
      <c r="Y43" s="14"/>
      <c r="Z43" s="14"/>
      <c r="AA43" s="14"/>
      <c r="AB43" s="14"/>
      <c r="AC43" s="14"/>
      <c r="AD43" s="33">
        <f t="shared" si="1"/>
        <v>7</v>
      </c>
      <c r="AE43" s="61" t="s">
        <v>177</v>
      </c>
      <c r="AF43" s="37"/>
    </row>
    <row r="44" spans="1:32" ht="50.25" customHeight="1">
      <c r="A44" s="59" t="s">
        <v>178</v>
      </c>
      <c r="B44" s="22" t="s">
        <v>179</v>
      </c>
      <c r="C44" s="22" t="s">
        <v>180</v>
      </c>
      <c r="D44" s="25">
        <v>44389</v>
      </c>
      <c r="E44" s="26"/>
      <c r="F44" s="23">
        <v>35</v>
      </c>
      <c r="G44" s="23">
        <v>0</v>
      </c>
      <c r="H44" s="23">
        <v>35</v>
      </c>
      <c r="I44" s="23">
        <v>0</v>
      </c>
      <c r="J44" s="44">
        <v>0</v>
      </c>
      <c r="K44" s="44">
        <v>0</v>
      </c>
      <c r="L44" s="44">
        <v>0</v>
      </c>
      <c r="M44" s="75">
        <v>6</v>
      </c>
      <c r="N44" s="83">
        <v>10</v>
      </c>
      <c r="O44" s="9">
        <v>10</v>
      </c>
      <c r="P44" s="9">
        <v>9</v>
      </c>
      <c r="Q44" s="14"/>
      <c r="R44" s="84"/>
      <c r="S44" s="13"/>
      <c r="T44" s="14"/>
      <c r="U44" s="14"/>
      <c r="V44" s="14"/>
      <c r="W44" s="14"/>
      <c r="X44" s="14"/>
      <c r="Y44" s="14"/>
      <c r="Z44" s="14"/>
      <c r="AA44" s="14"/>
      <c r="AB44" s="14"/>
      <c r="AC44" s="14"/>
      <c r="AD44" s="33">
        <f t="shared" si="1"/>
        <v>35</v>
      </c>
      <c r="AE44" s="61" t="s">
        <v>181</v>
      </c>
      <c r="AF44" s="37"/>
    </row>
    <row r="45" spans="1:32" ht="60">
      <c r="A45" s="62" t="s">
        <v>182</v>
      </c>
      <c r="B45" s="22" t="s">
        <v>183</v>
      </c>
      <c r="C45" s="22" t="s">
        <v>184</v>
      </c>
      <c r="D45" s="24">
        <v>44337</v>
      </c>
      <c r="E45" s="26"/>
      <c r="F45" s="23">
        <v>14</v>
      </c>
      <c r="G45" s="23">
        <v>0</v>
      </c>
      <c r="H45" s="23">
        <v>14</v>
      </c>
      <c r="I45" s="23">
        <v>0</v>
      </c>
      <c r="J45" s="44">
        <v>0</v>
      </c>
      <c r="K45" s="44">
        <v>0</v>
      </c>
      <c r="L45" s="44">
        <v>0</v>
      </c>
      <c r="M45" s="75">
        <v>14</v>
      </c>
      <c r="N45" s="88"/>
      <c r="O45" s="14"/>
      <c r="P45" s="14"/>
      <c r="Q45" s="14"/>
      <c r="R45" s="84"/>
      <c r="S45" s="13"/>
      <c r="T45" s="14"/>
      <c r="U45" s="14"/>
      <c r="V45" s="14"/>
      <c r="W45" s="14"/>
      <c r="X45" s="14"/>
      <c r="Y45" s="14"/>
      <c r="Z45" s="14"/>
      <c r="AA45" s="14"/>
      <c r="AB45" s="14"/>
      <c r="AC45" s="14"/>
      <c r="AD45" s="33">
        <f t="shared" si="1"/>
        <v>14</v>
      </c>
      <c r="AE45" s="61" t="s">
        <v>150</v>
      </c>
      <c r="AF45" s="37"/>
    </row>
    <row r="46" spans="1:32" ht="48">
      <c r="A46" s="59" t="s">
        <v>185</v>
      </c>
      <c r="B46" s="22" t="s">
        <v>186</v>
      </c>
      <c r="C46" s="22" t="s">
        <v>187</v>
      </c>
      <c r="D46" s="24">
        <v>44463</v>
      </c>
      <c r="E46" s="26"/>
      <c r="F46" s="23">
        <v>9</v>
      </c>
      <c r="G46" s="23">
        <v>1</v>
      </c>
      <c r="H46" s="23">
        <v>8</v>
      </c>
      <c r="I46" s="23">
        <v>0</v>
      </c>
      <c r="J46" s="44">
        <v>0</v>
      </c>
      <c r="K46" s="44">
        <v>-1</v>
      </c>
      <c r="L46" s="44">
        <v>0</v>
      </c>
      <c r="M46" s="75">
        <v>9</v>
      </c>
      <c r="N46" s="88"/>
      <c r="O46" s="14"/>
      <c r="P46" s="14"/>
      <c r="Q46" s="14"/>
      <c r="R46" s="84"/>
      <c r="S46" s="13"/>
      <c r="T46" s="14"/>
      <c r="U46" s="14"/>
      <c r="V46" s="14"/>
      <c r="W46" s="14"/>
      <c r="X46" s="14"/>
      <c r="Y46" s="14"/>
      <c r="Z46" s="14"/>
      <c r="AA46" s="14"/>
      <c r="AB46" s="14"/>
      <c r="AC46" s="14"/>
      <c r="AD46" s="33">
        <f t="shared" si="1"/>
        <v>8</v>
      </c>
      <c r="AE46" s="61" t="s">
        <v>150</v>
      </c>
      <c r="AF46" s="37"/>
    </row>
    <row r="47" spans="1:32" ht="84">
      <c r="A47" s="59" t="s">
        <v>188</v>
      </c>
      <c r="B47" s="22" t="s">
        <v>189</v>
      </c>
      <c r="C47" s="22" t="s">
        <v>190</v>
      </c>
      <c r="D47" s="24">
        <v>44470</v>
      </c>
      <c r="E47" s="27"/>
      <c r="F47" s="23">
        <v>72</v>
      </c>
      <c r="G47" s="23">
        <v>0</v>
      </c>
      <c r="H47" s="23">
        <v>72</v>
      </c>
      <c r="I47" s="23">
        <v>0</v>
      </c>
      <c r="J47" s="44">
        <v>0</v>
      </c>
      <c r="K47" s="44">
        <v>0</v>
      </c>
      <c r="L47" s="44">
        <v>16</v>
      </c>
      <c r="M47" s="75">
        <v>56</v>
      </c>
      <c r="N47" s="88"/>
      <c r="O47" s="14"/>
      <c r="P47" s="14"/>
      <c r="Q47" s="14"/>
      <c r="R47" s="84"/>
      <c r="S47" s="13"/>
      <c r="T47" s="14"/>
      <c r="U47" s="15"/>
      <c r="V47" s="15"/>
      <c r="W47" s="14"/>
      <c r="X47" s="14"/>
      <c r="Y47" s="14"/>
      <c r="Z47" s="14"/>
      <c r="AA47" s="14"/>
      <c r="AB47" s="14"/>
      <c r="AC47" s="14"/>
      <c r="AD47" s="33">
        <f t="shared" si="1"/>
        <v>72</v>
      </c>
      <c r="AE47" s="61" t="s">
        <v>150</v>
      </c>
      <c r="AF47" s="37"/>
    </row>
    <row r="48" spans="1:32" ht="36">
      <c r="A48" s="59" t="s">
        <v>191</v>
      </c>
      <c r="B48" s="22" t="s">
        <v>192</v>
      </c>
      <c r="C48" s="22" t="s">
        <v>193</v>
      </c>
      <c r="D48" s="25">
        <v>44501</v>
      </c>
      <c r="E48" s="25"/>
      <c r="F48" s="23">
        <v>15</v>
      </c>
      <c r="G48" s="23">
        <v>0</v>
      </c>
      <c r="H48" s="23">
        <v>15</v>
      </c>
      <c r="I48" s="23">
        <v>0</v>
      </c>
      <c r="J48" s="44">
        <v>0</v>
      </c>
      <c r="K48" s="44">
        <v>0</v>
      </c>
      <c r="L48" s="44">
        <v>15</v>
      </c>
      <c r="M48" s="94"/>
      <c r="N48" s="88"/>
      <c r="O48" s="14"/>
      <c r="P48" s="14"/>
      <c r="Q48" s="14"/>
      <c r="R48" s="84"/>
      <c r="S48" s="13"/>
      <c r="T48" s="14"/>
      <c r="U48" s="14"/>
      <c r="V48" s="14"/>
      <c r="W48" s="14"/>
      <c r="X48" s="14"/>
      <c r="Y48" s="14"/>
      <c r="Z48" s="14"/>
      <c r="AA48" s="14"/>
      <c r="AB48" s="14"/>
      <c r="AC48" s="14"/>
      <c r="AD48" s="33">
        <f t="shared" si="1"/>
        <v>15</v>
      </c>
      <c r="AE48" s="61" t="s">
        <v>73</v>
      </c>
      <c r="AF48" s="37"/>
    </row>
    <row r="49" spans="1:32" ht="60">
      <c r="A49" s="59" t="s">
        <v>194</v>
      </c>
      <c r="B49" s="22" t="s">
        <v>195</v>
      </c>
      <c r="C49" s="22" t="s">
        <v>196</v>
      </c>
      <c r="D49" s="24">
        <v>44529</v>
      </c>
      <c r="E49" s="26"/>
      <c r="F49" s="23">
        <v>5</v>
      </c>
      <c r="G49" s="23">
        <v>0</v>
      </c>
      <c r="H49" s="23">
        <v>5</v>
      </c>
      <c r="I49" s="23">
        <v>0</v>
      </c>
      <c r="J49" s="44">
        <v>0</v>
      </c>
      <c r="K49" s="44">
        <v>0</v>
      </c>
      <c r="L49" s="44">
        <v>5</v>
      </c>
      <c r="M49" s="94"/>
      <c r="N49" s="88"/>
      <c r="O49" s="14"/>
      <c r="P49" s="14"/>
      <c r="Q49" s="14"/>
      <c r="R49" s="84"/>
      <c r="S49" s="13"/>
      <c r="T49" s="14"/>
      <c r="U49" s="14"/>
      <c r="V49" s="14"/>
      <c r="W49" s="14"/>
      <c r="X49" s="14"/>
      <c r="Y49" s="14"/>
      <c r="Z49" s="14"/>
      <c r="AA49" s="14"/>
      <c r="AB49" s="14"/>
      <c r="AC49" s="14"/>
      <c r="AD49" s="33">
        <f t="shared" si="1"/>
        <v>5</v>
      </c>
      <c r="AE49" s="61" t="s">
        <v>73</v>
      </c>
      <c r="AF49" s="37"/>
    </row>
    <row r="50" spans="1:32" ht="83.25" customHeight="1">
      <c r="A50" s="59" t="s">
        <v>197</v>
      </c>
      <c r="B50" s="22" t="s">
        <v>198</v>
      </c>
      <c r="C50" s="22" t="s">
        <v>199</v>
      </c>
      <c r="D50" s="24">
        <v>44540</v>
      </c>
      <c r="E50" s="26"/>
      <c r="F50" s="23">
        <v>10</v>
      </c>
      <c r="G50" s="23">
        <v>1</v>
      </c>
      <c r="H50" s="23">
        <v>9</v>
      </c>
      <c r="I50" s="23">
        <v>0</v>
      </c>
      <c r="J50" s="44">
        <v>2</v>
      </c>
      <c r="K50" s="44">
        <v>7</v>
      </c>
      <c r="L50" s="14"/>
      <c r="M50" s="94"/>
      <c r="N50" s="88"/>
      <c r="O50" s="14"/>
      <c r="P50" s="14"/>
      <c r="Q50" s="14"/>
      <c r="R50" s="84"/>
      <c r="S50" s="13"/>
      <c r="T50" s="14"/>
      <c r="U50" s="14"/>
      <c r="V50" s="14"/>
      <c r="W50" s="14"/>
      <c r="X50" s="14"/>
      <c r="Y50" s="14"/>
      <c r="Z50" s="14"/>
      <c r="AA50" s="14"/>
      <c r="AB50" s="14"/>
      <c r="AC50" s="14"/>
      <c r="AD50" s="33">
        <f t="shared" si="1"/>
        <v>9</v>
      </c>
      <c r="AE50" s="61" t="s">
        <v>52</v>
      </c>
      <c r="AF50" s="37"/>
    </row>
    <row r="51" spans="1:32" ht="48">
      <c r="A51" s="59" t="s">
        <v>200</v>
      </c>
      <c r="B51" s="22" t="s">
        <v>201</v>
      </c>
      <c r="C51" s="22" t="s">
        <v>202</v>
      </c>
      <c r="D51" s="25">
        <v>44580</v>
      </c>
      <c r="E51" s="26"/>
      <c r="F51" s="23">
        <v>60</v>
      </c>
      <c r="G51" s="23">
        <v>0</v>
      </c>
      <c r="H51" s="23">
        <v>60</v>
      </c>
      <c r="I51" s="23">
        <v>0</v>
      </c>
      <c r="J51" s="44">
        <v>0</v>
      </c>
      <c r="K51" s="44">
        <v>0</v>
      </c>
      <c r="L51" s="44">
        <v>0</v>
      </c>
      <c r="M51" s="75">
        <v>0</v>
      </c>
      <c r="N51" s="83">
        <v>0</v>
      </c>
      <c r="O51" s="9">
        <v>0</v>
      </c>
      <c r="P51" s="9">
        <v>0</v>
      </c>
      <c r="Q51" s="9">
        <v>0</v>
      </c>
      <c r="R51" s="85">
        <v>0</v>
      </c>
      <c r="S51" s="10">
        <v>22</v>
      </c>
      <c r="T51" s="9">
        <v>22</v>
      </c>
      <c r="U51" s="9">
        <v>16</v>
      </c>
      <c r="V51" s="14"/>
      <c r="W51" s="14"/>
      <c r="X51" s="14"/>
      <c r="Y51" s="14"/>
      <c r="Z51" s="14"/>
      <c r="AA51" s="14"/>
      <c r="AB51" s="14"/>
      <c r="AC51" s="14"/>
      <c r="AD51" s="33">
        <f t="shared" si="1"/>
        <v>60</v>
      </c>
      <c r="AE51" s="61" t="s">
        <v>203</v>
      </c>
      <c r="AF51" s="37"/>
    </row>
    <row r="52" spans="1:32" ht="218" customHeight="1">
      <c r="A52" s="59" t="s">
        <v>204</v>
      </c>
      <c r="B52" s="22" t="s">
        <v>205</v>
      </c>
      <c r="C52" s="26" t="s">
        <v>206</v>
      </c>
      <c r="D52" s="24">
        <v>44582</v>
      </c>
      <c r="E52" s="26"/>
      <c r="F52" s="23">
        <v>440</v>
      </c>
      <c r="G52" s="23">
        <v>1</v>
      </c>
      <c r="H52" s="23">
        <v>439</v>
      </c>
      <c r="I52" s="23">
        <v>0</v>
      </c>
      <c r="J52" s="44">
        <v>0</v>
      </c>
      <c r="K52" s="44">
        <v>0</v>
      </c>
      <c r="L52" s="44">
        <v>0</v>
      </c>
      <c r="M52" s="75">
        <v>0</v>
      </c>
      <c r="N52" s="83">
        <v>0</v>
      </c>
      <c r="O52" s="9">
        <v>0</v>
      </c>
      <c r="P52" s="9">
        <v>0</v>
      </c>
      <c r="Q52" s="9">
        <v>49</v>
      </c>
      <c r="R52" s="85">
        <v>49</v>
      </c>
      <c r="S52" s="10">
        <v>49</v>
      </c>
      <c r="T52" s="9">
        <v>49</v>
      </c>
      <c r="U52" s="9">
        <v>49</v>
      </c>
      <c r="V52" s="9">
        <v>49</v>
      </c>
      <c r="W52" s="9">
        <v>49</v>
      </c>
      <c r="X52" s="9">
        <v>49</v>
      </c>
      <c r="Y52" s="9">
        <v>47</v>
      </c>
      <c r="Z52" s="14"/>
      <c r="AA52" s="14"/>
      <c r="AB52" s="14"/>
      <c r="AC52" s="14"/>
      <c r="AD52" s="33">
        <f t="shared" si="1"/>
        <v>439</v>
      </c>
      <c r="AE52" s="61" t="s">
        <v>207</v>
      </c>
      <c r="AF52" s="37"/>
    </row>
    <row r="53" spans="1:32" ht="60">
      <c r="A53" s="59" t="s">
        <v>208</v>
      </c>
      <c r="B53" s="22" t="s">
        <v>209</v>
      </c>
      <c r="C53" s="22" t="s">
        <v>210</v>
      </c>
      <c r="D53" s="24">
        <v>44609</v>
      </c>
      <c r="E53" s="26"/>
      <c r="F53" s="23">
        <v>6</v>
      </c>
      <c r="G53" s="23">
        <v>3</v>
      </c>
      <c r="H53" s="23">
        <v>3</v>
      </c>
      <c r="I53" s="23">
        <v>0</v>
      </c>
      <c r="J53" s="44">
        <v>0</v>
      </c>
      <c r="K53" s="44">
        <v>0</v>
      </c>
      <c r="L53" s="44">
        <v>0</v>
      </c>
      <c r="M53" s="75">
        <v>3</v>
      </c>
      <c r="N53" s="88"/>
      <c r="O53" s="14"/>
      <c r="P53" s="14"/>
      <c r="Q53" s="14"/>
      <c r="R53" s="84"/>
      <c r="S53" s="13"/>
      <c r="T53" s="14"/>
      <c r="U53" s="14"/>
      <c r="V53" s="14"/>
      <c r="W53" s="14"/>
      <c r="X53" s="14"/>
      <c r="Y53" s="14"/>
      <c r="Z53" s="14"/>
      <c r="AA53" s="14"/>
      <c r="AB53" s="14"/>
      <c r="AC53" s="14"/>
      <c r="AD53" s="33">
        <f t="shared" si="1"/>
        <v>3</v>
      </c>
      <c r="AE53" s="61" t="s">
        <v>150</v>
      </c>
      <c r="AF53" s="37"/>
    </row>
    <row r="54" spans="1:32" ht="60">
      <c r="A54" s="59" t="s">
        <v>211</v>
      </c>
      <c r="B54" s="22" t="s">
        <v>212</v>
      </c>
      <c r="C54" s="22" t="s">
        <v>213</v>
      </c>
      <c r="D54" s="24">
        <v>44615</v>
      </c>
      <c r="E54" s="26"/>
      <c r="F54" s="23">
        <v>10</v>
      </c>
      <c r="G54" s="23">
        <v>0</v>
      </c>
      <c r="H54" s="23">
        <v>10</v>
      </c>
      <c r="I54" s="23">
        <v>0</v>
      </c>
      <c r="J54" s="44">
        <v>0</v>
      </c>
      <c r="K54" s="44">
        <v>0</v>
      </c>
      <c r="L54" s="44">
        <v>0</v>
      </c>
      <c r="M54" s="75">
        <v>1</v>
      </c>
      <c r="N54" s="83">
        <v>4</v>
      </c>
      <c r="O54" s="9">
        <v>5</v>
      </c>
      <c r="P54" s="14"/>
      <c r="Q54" s="14"/>
      <c r="R54" s="84"/>
      <c r="S54" s="13"/>
      <c r="T54" s="14"/>
      <c r="U54" s="14"/>
      <c r="V54" s="14"/>
      <c r="W54" s="14"/>
      <c r="X54" s="14"/>
      <c r="Y54" s="14"/>
      <c r="Z54" s="14"/>
      <c r="AA54" s="14"/>
      <c r="AB54" s="14"/>
      <c r="AC54" s="14"/>
      <c r="AD54" s="33">
        <f t="shared" si="1"/>
        <v>10</v>
      </c>
      <c r="AE54" s="61" t="s">
        <v>214</v>
      </c>
      <c r="AF54" s="37"/>
    </row>
    <row r="55" spans="1:32" ht="60">
      <c r="A55" s="59" t="s">
        <v>215</v>
      </c>
      <c r="B55" s="22" t="s">
        <v>212</v>
      </c>
      <c r="C55" s="22" t="s">
        <v>216</v>
      </c>
      <c r="D55" s="24">
        <v>44615</v>
      </c>
      <c r="E55" s="26"/>
      <c r="F55" s="23">
        <v>7</v>
      </c>
      <c r="G55" s="23">
        <v>0</v>
      </c>
      <c r="H55" s="23">
        <v>7</v>
      </c>
      <c r="I55" s="23">
        <v>0</v>
      </c>
      <c r="J55" s="44">
        <v>0</v>
      </c>
      <c r="K55" s="44">
        <v>0</v>
      </c>
      <c r="L55" s="44">
        <v>0</v>
      </c>
      <c r="M55" s="75">
        <v>7</v>
      </c>
      <c r="N55" s="88"/>
      <c r="O55" s="14"/>
      <c r="P55" s="14"/>
      <c r="Q55" s="14"/>
      <c r="R55" s="84"/>
      <c r="S55" s="13"/>
      <c r="T55" s="14"/>
      <c r="U55" s="14"/>
      <c r="V55" s="14"/>
      <c r="W55" s="14"/>
      <c r="X55" s="14"/>
      <c r="Y55" s="14"/>
      <c r="Z55" s="14"/>
      <c r="AA55" s="14"/>
      <c r="AB55" s="14"/>
      <c r="AC55" s="14"/>
      <c r="AD55" s="33">
        <f t="shared" si="1"/>
        <v>7</v>
      </c>
      <c r="AE55" s="61" t="s">
        <v>150</v>
      </c>
      <c r="AF55" s="37"/>
    </row>
    <row r="56" spans="1:32" ht="72">
      <c r="A56" s="59" t="s">
        <v>217</v>
      </c>
      <c r="B56" s="22" t="s">
        <v>218</v>
      </c>
      <c r="C56" s="22" t="s">
        <v>219</v>
      </c>
      <c r="D56" s="24">
        <v>44630</v>
      </c>
      <c r="E56" s="26"/>
      <c r="F56" s="23">
        <v>5</v>
      </c>
      <c r="G56" s="23">
        <v>0</v>
      </c>
      <c r="H56" s="23">
        <v>5</v>
      </c>
      <c r="I56" s="23">
        <v>0</v>
      </c>
      <c r="J56" s="44">
        <v>0</v>
      </c>
      <c r="K56" s="44">
        <v>0</v>
      </c>
      <c r="L56" s="44">
        <v>0</v>
      </c>
      <c r="M56" s="75">
        <v>5</v>
      </c>
      <c r="N56" s="88"/>
      <c r="O56" s="14"/>
      <c r="P56" s="14"/>
      <c r="Q56" s="14"/>
      <c r="R56" s="84"/>
      <c r="S56" s="13"/>
      <c r="T56" s="14"/>
      <c r="U56" s="14"/>
      <c r="V56" s="14"/>
      <c r="W56" s="14"/>
      <c r="X56" s="14"/>
      <c r="Y56" s="14"/>
      <c r="Z56" s="14"/>
      <c r="AA56" s="14"/>
      <c r="AB56" s="14"/>
      <c r="AC56" s="14"/>
      <c r="AD56" s="33">
        <f t="shared" si="1"/>
        <v>5</v>
      </c>
      <c r="AE56" s="61" t="s">
        <v>150</v>
      </c>
      <c r="AF56" s="37"/>
    </row>
    <row r="57" spans="1:32" ht="84">
      <c r="A57" s="59" t="s">
        <v>220</v>
      </c>
      <c r="B57" s="22" t="s">
        <v>221</v>
      </c>
      <c r="C57" s="22" t="s">
        <v>222</v>
      </c>
      <c r="D57" s="24">
        <v>44636</v>
      </c>
      <c r="E57" s="26"/>
      <c r="F57" s="23">
        <v>5</v>
      </c>
      <c r="G57" s="23">
        <v>0</v>
      </c>
      <c r="H57" s="23">
        <v>5</v>
      </c>
      <c r="I57" s="23">
        <v>0</v>
      </c>
      <c r="J57" s="44">
        <v>0</v>
      </c>
      <c r="K57" s="44">
        <v>0</v>
      </c>
      <c r="L57" s="44">
        <v>0</v>
      </c>
      <c r="M57" s="75">
        <v>0</v>
      </c>
      <c r="N57" s="83">
        <v>0</v>
      </c>
      <c r="O57" s="9">
        <v>5</v>
      </c>
      <c r="P57" s="14"/>
      <c r="Q57" s="14"/>
      <c r="R57" s="84"/>
      <c r="S57" s="13"/>
      <c r="T57" s="14"/>
      <c r="U57" s="14"/>
      <c r="V57" s="14"/>
      <c r="W57" s="14"/>
      <c r="X57" s="14"/>
      <c r="Y57" s="14"/>
      <c r="Z57" s="14"/>
      <c r="AA57" s="14"/>
      <c r="AB57" s="14"/>
      <c r="AC57" s="14"/>
      <c r="AD57" s="33">
        <f t="shared" si="1"/>
        <v>5</v>
      </c>
      <c r="AE57" s="61" t="s">
        <v>154</v>
      </c>
      <c r="AF57" s="37"/>
    </row>
    <row r="58" spans="1:32" ht="48">
      <c r="A58" s="59" t="s">
        <v>223</v>
      </c>
      <c r="B58" s="22" t="s">
        <v>224</v>
      </c>
      <c r="C58" s="22" t="s">
        <v>225</v>
      </c>
      <c r="D58" s="24">
        <v>44638</v>
      </c>
      <c r="E58" s="26"/>
      <c r="F58" s="23">
        <v>5</v>
      </c>
      <c r="G58" s="23">
        <v>0</v>
      </c>
      <c r="H58" s="23">
        <v>5</v>
      </c>
      <c r="I58" s="23">
        <v>0</v>
      </c>
      <c r="J58" s="44">
        <v>0</v>
      </c>
      <c r="K58" s="44">
        <v>0</v>
      </c>
      <c r="L58" s="44">
        <v>2</v>
      </c>
      <c r="M58" s="75">
        <v>3</v>
      </c>
      <c r="N58" s="88"/>
      <c r="O58" s="14"/>
      <c r="P58" s="14"/>
      <c r="Q58" s="14"/>
      <c r="R58" s="84"/>
      <c r="S58" s="13"/>
      <c r="T58" s="14"/>
      <c r="U58" s="14"/>
      <c r="V58" s="14"/>
      <c r="W58" s="14"/>
      <c r="X58" s="14"/>
      <c r="Y58" s="14"/>
      <c r="Z58" s="14"/>
      <c r="AA58" s="14"/>
      <c r="AB58" s="14"/>
      <c r="AC58" s="14"/>
      <c r="AD58" s="33">
        <f t="shared" si="1"/>
        <v>5</v>
      </c>
      <c r="AE58" s="61" t="s">
        <v>150</v>
      </c>
      <c r="AF58" s="37"/>
    </row>
    <row r="59" spans="1:32" s="2" customFormat="1" ht="48">
      <c r="A59" s="59" t="s">
        <v>226</v>
      </c>
      <c r="B59" s="22" t="s">
        <v>227</v>
      </c>
      <c r="C59" s="22" t="s">
        <v>228</v>
      </c>
      <c r="D59" s="24">
        <v>44670</v>
      </c>
      <c r="E59" s="26"/>
      <c r="F59" s="23">
        <v>6</v>
      </c>
      <c r="G59" s="23">
        <v>2</v>
      </c>
      <c r="H59" s="23">
        <v>4</v>
      </c>
      <c r="I59" s="23">
        <v>0</v>
      </c>
      <c r="J59" s="44">
        <v>0</v>
      </c>
      <c r="K59" s="44">
        <v>0</v>
      </c>
      <c r="L59" s="44">
        <v>0</v>
      </c>
      <c r="M59" s="75">
        <v>4</v>
      </c>
      <c r="N59" s="83">
        <v>-2</v>
      </c>
      <c r="O59" s="9">
        <v>2</v>
      </c>
      <c r="P59" s="14"/>
      <c r="Q59" s="14"/>
      <c r="R59" s="84"/>
      <c r="S59" s="13"/>
      <c r="T59" s="14"/>
      <c r="U59" s="14"/>
      <c r="V59" s="14"/>
      <c r="W59" s="14"/>
      <c r="X59" s="14"/>
      <c r="Y59" s="14"/>
      <c r="Z59" s="14"/>
      <c r="AA59" s="14"/>
      <c r="AB59" s="14"/>
      <c r="AC59" s="14"/>
      <c r="AD59" s="33">
        <f t="shared" si="1"/>
        <v>4</v>
      </c>
      <c r="AE59" s="61" t="s">
        <v>229</v>
      </c>
      <c r="AF59" s="37"/>
    </row>
    <row r="60" spans="1:32" s="2" customFormat="1" ht="36">
      <c r="A60" s="59" t="s">
        <v>230</v>
      </c>
      <c r="B60" s="22" t="s">
        <v>231</v>
      </c>
      <c r="C60" s="22" t="s">
        <v>232</v>
      </c>
      <c r="D60" s="24">
        <v>44673</v>
      </c>
      <c r="E60" s="26"/>
      <c r="F60" s="23">
        <v>9</v>
      </c>
      <c r="G60" s="23">
        <v>0</v>
      </c>
      <c r="H60" s="23">
        <v>9</v>
      </c>
      <c r="I60" s="23">
        <v>0</v>
      </c>
      <c r="J60" s="44">
        <v>0</v>
      </c>
      <c r="K60" s="44">
        <v>0</v>
      </c>
      <c r="L60" s="44">
        <v>0</v>
      </c>
      <c r="M60" s="75">
        <v>5</v>
      </c>
      <c r="N60" s="83">
        <v>4</v>
      </c>
      <c r="O60" s="14"/>
      <c r="P60" s="14"/>
      <c r="Q60" s="14"/>
      <c r="R60" s="84"/>
      <c r="S60" s="13"/>
      <c r="T60" s="14"/>
      <c r="U60" s="14"/>
      <c r="V60" s="14"/>
      <c r="W60" s="14"/>
      <c r="X60" s="14"/>
      <c r="Y60" s="14"/>
      <c r="Z60" s="14"/>
      <c r="AA60" s="14"/>
      <c r="AB60" s="14"/>
      <c r="AC60" s="14"/>
      <c r="AD60" s="33">
        <f t="shared" si="1"/>
        <v>9</v>
      </c>
      <c r="AE60" s="61" t="s">
        <v>233</v>
      </c>
      <c r="AF60" s="37"/>
    </row>
    <row r="61" spans="1:32" ht="84">
      <c r="A61" s="59" t="s">
        <v>234</v>
      </c>
      <c r="B61" s="22" t="s">
        <v>235</v>
      </c>
      <c r="C61" s="22" t="s">
        <v>236</v>
      </c>
      <c r="D61" s="24">
        <v>44685</v>
      </c>
      <c r="E61" s="26"/>
      <c r="F61" s="23">
        <v>110</v>
      </c>
      <c r="G61" s="23">
        <v>0</v>
      </c>
      <c r="H61" s="23">
        <v>110</v>
      </c>
      <c r="I61" s="23">
        <v>0</v>
      </c>
      <c r="J61" s="44">
        <v>0</v>
      </c>
      <c r="K61" s="44">
        <v>0</v>
      </c>
      <c r="L61" s="44">
        <v>33</v>
      </c>
      <c r="M61" s="75">
        <v>68</v>
      </c>
      <c r="N61" s="83">
        <v>9</v>
      </c>
      <c r="O61" s="14"/>
      <c r="P61" s="14"/>
      <c r="Q61" s="14"/>
      <c r="R61" s="84"/>
      <c r="S61" s="13"/>
      <c r="T61" s="14"/>
      <c r="U61" s="14"/>
      <c r="V61" s="14"/>
      <c r="W61" s="14"/>
      <c r="X61" s="14"/>
      <c r="Y61" s="14"/>
      <c r="Z61" s="14"/>
      <c r="AA61" s="14"/>
      <c r="AB61" s="14"/>
      <c r="AC61" s="14"/>
      <c r="AD61" s="33">
        <f t="shared" si="1"/>
        <v>110</v>
      </c>
      <c r="AE61" s="61" t="s">
        <v>237</v>
      </c>
      <c r="AF61" s="37"/>
    </row>
    <row r="62" spans="1:32" ht="108">
      <c r="A62" s="59" t="s">
        <v>238</v>
      </c>
      <c r="B62" s="22" t="s">
        <v>239</v>
      </c>
      <c r="C62" s="22" t="s">
        <v>240</v>
      </c>
      <c r="D62" s="24">
        <v>44705</v>
      </c>
      <c r="E62" s="26"/>
      <c r="F62" s="23">
        <v>89</v>
      </c>
      <c r="G62" s="23">
        <v>0</v>
      </c>
      <c r="H62" s="23">
        <v>89</v>
      </c>
      <c r="I62" s="23">
        <v>0</v>
      </c>
      <c r="J62" s="44">
        <v>0</v>
      </c>
      <c r="K62" s="44">
        <v>0</v>
      </c>
      <c r="L62" s="44">
        <v>37</v>
      </c>
      <c r="M62" s="75">
        <v>10</v>
      </c>
      <c r="N62" s="83">
        <v>20</v>
      </c>
      <c r="O62" s="9">
        <v>20</v>
      </c>
      <c r="P62" s="9">
        <v>2</v>
      </c>
      <c r="Q62" s="14"/>
      <c r="R62" s="84"/>
      <c r="S62" s="13"/>
      <c r="T62" s="14"/>
      <c r="U62" s="14"/>
      <c r="V62" s="14"/>
      <c r="W62" s="14"/>
      <c r="X62" s="14"/>
      <c r="Y62" s="14"/>
      <c r="Z62" s="14"/>
      <c r="AA62" s="14"/>
      <c r="AB62" s="14"/>
      <c r="AC62" s="14"/>
      <c r="AD62" s="33">
        <f t="shared" si="1"/>
        <v>89</v>
      </c>
      <c r="AE62" s="61" t="s">
        <v>241</v>
      </c>
      <c r="AF62" s="37"/>
    </row>
    <row r="63" spans="1:32" ht="48">
      <c r="A63" s="59" t="s">
        <v>242</v>
      </c>
      <c r="B63" s="22" t="s">
        <v>243</v>
      </c>
      <c r="C63" s="22" t="s">
        <v>244</v>
      </c>
      <c r="D63" s="24">
        <v>44712</v>
      </c>
      <c r="E63" s="26"/>
      <c r="F63" s="23">
        <v>14</v>
      </c>
      <c r="G63" s="23">
        <v>0</v>
      </c>
      <c r="H63" s="23">
        <v>14</v>
      </c>
      <c r="I63" s="23">
        <v>0</v>
      </c>
      <c r="J63" s="44">
        <v>0</v>
      </c>
      <c r="K63" s="44">
        <v>0</v>
      </c>
      <c r="L63" s="44">
        <v>0</v>
      </c>
      <c r="M63" s="75">
        <v>0</v>
      </c>
      <c r="N63" s="83">
        <v>0</v>
      </c>
      <c r="O63" s="9">
        <v>0</v>
      </c>
      <c r="P63" s="9">
        <v>0</v>
      </c>
      <c r="Q63" s="9">
        <v>0</v>
      </c>
      <c r="R63" s="85">
        <v>0</v>
      </c>
      <c r="S63" s="10">
        <v>14</v>
      </c>
      <c r="T63" s="14"/>
      <c r="U63" s="14"/>
      <c r="V63" s="14"/>
      <c r="W63" s="14"/>
      <c r="X63" s="14"/>
      <c r="Y63" s="14"/>
      <c r="Z63" s="14"/>
      <c r="AA63" s="14"/>
      <c r="AB63" s="14"/>
      <c r="AC63" s="14"/>
      <c r="AD63" s="33">
        <f t="shared" si="1"/>
        <v>14</v>
      </c>
      <c r="AE63" s="61" t="s">
        <v>245</v>
      </c>
      <c r="AF63" s="37"/>
    </row>
    <row r="64" spans="1:32" ht="171" customHeight="1">
      <c r="A64" s="59" t="s">
        <v>246</v>
      </c>
      <c r="B64" s="22" t="s">
        <v>247</v>
      </c>
      <c r="C64" s="22" t="s">
        <v>248</v>
      </c>
      <c r="D64" s="24">
        <v>44718</v>
      </c>
      <c r="E64" s="26"/>
      <c r="F64" s="23">
        <v>13</v>
      </c>
      <c r="G64" s="23">
        <v>0</v>
      </c>
      <c r="H64" s="23">
        <v>13</v>
      </c>
      <c r="I64" s="23">
        <v>0</v>
      </c>
      <c r="J64" s="44">
        <v>0</v>
      </c>
      <c r="K64" s="44">
        <v>0</v>
      </c>
      <c r="L64" s="44">
        <v>6</v>
      </c>
      <c r="M64" s="75">
        <v>0</v>
      </c>
      <c r="N64" s="83">
        <v>3</v>
      </c>
      <c r="O64" s="9">
        <v>4</v>
      </c>
      <c r="P64" s="14"/>
      <c r="Q64" s="14"/>
      <c r="R64" s="84"/>
      <c r="S64" s="13"/>
      <c r="T64" s="14"/>
      <c r="U64" s="14"/>
      <c r="V64" s="14"/>
      <c r="W64" s="14"/>
      <c r="X64" s="14"/>
      <c r="Y64" s="14"/>
      <c r="Z64" s="14"/>
      <c r="AA64" s="14"/>
      <c r="AB64" s="14"/>
      <c r="AC64" s="14"/>
      <c r="AD64" s="33">
        <f t="shared" si="1"/>
        <v>13</v>
      </c>
      <c r="AE64" s="61" t="s">
        <v>249</v>
      </c>
      <c r="AF64" s="37"/>
    </row>
    <row r="65" spans="1:32" ht="84">
      <c r="A65" s="59" t="s">
        <v>250</v>
      </c>
      <c r="B65" s="22" t="s">
        <v>251</v>
      </c>
      <c r="C65" s="22" t="s">
        <v>252</v>
      </c>
      <c r="D65" s="24">
        <v>44736</v>
      </c>
      <c r="E65" s="26"/>
      <c r="F65" s="23">
        <v>11</v>
      </c>
      <c r="G65" s="23">
        <v>0</v>
      </c>
      <c r="H65" s="23">
        <v>11</v>
      </c>
      <c r="I65" s="23">
        <v>0</v>
      </c>
      <c r="J65" s="44">
        <v>0</v>
      </c>
      <c r="K65" s="44">
        <v>0</v>
      </c>
      <c r="L65" s="44">
        <v>0</v>
      </c>
      <c r="M65" s="75">
        <v>0</v>
      </c>
      <c r="N65" s="83">
        <v>0</v>
      </c>
      <c r="O65" s="9">
        <v>5</v>
      </c>
      <c r="P65" s="9">
        <v>6</v>
      </c>
      <c r="Q65" s="14"/>
      <c r="R65" s="84"/>
      <c r="S65" s="13"/>
      <c r="T65" s="14"/>
      <c r="U65" s="14"/>
      <c r="V65" s="14"/>
      <c r="W65" s="14"/>
      <c r="X65" s="14"/>
      <c r="Y65" s="14"/>
      <c r="Z65" s="14"/>
      <c r="AA65" s="14"/>
      <c r="AB65" s="14"/>
      <c r="AC65" s="14"/>
      <c r="AD65" s="33">
        <f t="shared" ref="AD65:AD94" si="2">SUM(J65:AC65)</f>
        <v>11</v>
      </c>
      <c r="AE65" s="61" t="s">
        <v>237</v>
      </c>
      <c r="AF65" s="37"/>
    </row>
    <row r="66" spans="1:32" ht="96">
      <c r="A66" s="59" t="s">
        <v>253</v>
      </c>
      <c r="B66" s="22" t="s">
        <v>254</v>
      </c>
      <c r="C66" s="22" t="s">
        <v>255</v>
      </c>
      <c r="D66" s="24">
        <v>44769</v>
      </c>
      <c r="E66" s="26"/>
      <c r="F66" s="23">
        <v>130</v>
      </c>
      <c r="G66" s="23">
        <v>0</v>
      </c>
      <c r="H66" s="23">
        <v>130</v>
      </c>
      <c r="I66" s="23">
        <v>0</v>
      </c>
      <c r="J66" s="44">
        <v>0</v>
      </c>
      <c r="K66" s="44">
        <v>0</v>
      </c>
      <c r="L66" s="44">
        <v>0</v>
      </c>
      <c r="M66" s="75">
        <v>38</v>
      </c>
      <c r="N66" s="83">
        <v>30</v>
      </c>
      <c r="O66" s="9">
        <v>31</v>
      </c>
      <c r="P66" s="9">
        <v>31</v>
      </c>
      <c r="Q66" s="14"/>
      <c r="R66" s="84"/>
      <c r="S66" s="13"/>
      <c r="T66" s="14"/>
      <c r="U66" s="14"/>
      <c r="V66" s="14"/>
      <c r="W66" s="14"/>
      <c r="X66" s="14"/>
      <c r="Y66" s="14"/>
      <c r="Z66" s="14"/>
      <c r="AA66" s="14"/>
      <c r="AB66" s="14"/>
      <c r="AC66" s="14"/>
      <c r="AD66" s="33">
        <f t="shared" si="2"/>
        <v>130</v>
      </c>
      <c r="AE66" s="61" t="s">
        <v>256</v>
      </c>
      <c r="AF66" s="37"/>
    </row>
    <row r="67" spans="1:32" ht="48">
      <c r="A67" s="59" t="s">
        <v>257</v>
      </c>
      <c r="B67" s="22" t="s">
        <v>258</v>
      </c>
      <c r="C67" s="22" t="s">
        <v>259</v>
      </c>
      <c r="D67" s="24">
        <v>44792</v>
      </c>
      <c r="E67" s="26"/>
      <c r="F67" s="23">
        <v>24</v>
      </c>
      <c r="G67" s="23">
        <v>0</v>
      </c>
      <c r="H67" s="23">
        <v>24</v>
      </c>
      <c r="I67" s="23">
        <v>0</v>
      </c>
      <c r="J67" s="44">
        <v>0</v>
      </c>
      <c r="K67" s="44">
        <v>0</v>
      </c>
      <c r="L67" s="44">
        <v>0</v>
      </c>
      <c r="M67" s="75">
        <v>3</v>
      </c>
      <c r="N67" s="83">
        <v>10</v>
      </c>
      <c r="O67" s="9">
        <v>11</v>
      </c>
      <c r="P67" s="14"/>
      <c r="Q67" s="14"/>
      <c r="R67" s="84"/>
      <c r="S67" s="13"/>
      <c r="T67" s="14"/>
      <c r="U67" s="14"/>
      <c r="V67" s="14"/>
      <c r="W67" s="14"/>
      <c r="X67" s="14"/>
      <c r="Y67" s="14"/>
      <c r="Z67" s="14"/>
      <c r="AA67" s="14"/>
      <c r="AB67" s="14"/>
      <c r="AC67" s="14"/>
      <c r="AD67" s="33">
        <f t="shared" si="2"/>
        <v>24</v>
      </c>
      <c r="AE67" s="61" t="s">
        <v>260</v>
      </c>
      <c r="AF67" s="37"/>
    </row>
    <row r="68" spans="1:32" ht="31.5" customHeight="1">
      <c r="A68" s="59" t="s">
        <v>261</v>
      </c>
      <c r="B68" s="22" t="s">
        <v>262</v>
      </c>
      <c r="C68" s="22" t="s">
        <v>263</v>
      </c>
      <c r="D68" s="24">
        <v>44795</v>
      </c>
      <c r="E68" s="25"/>
      <c r="F68" s="23">
        <v>5</v>
      </c>
      <c r="G68" s="23">
        <v>0</v>
      </c>
      <c r="H68" s="23">
        <v>5</v>
      </c>
      <c r="I68" s="23">
        <v>0</v>
      </c>
      <c r="J68" s="44">
        <v>0</v>
      </c>
      <c r="K68" s="44">
        <v>0</v>
      </c>
      <c r="L68" s="44">
        <v>5</v>
      </c>
      <c r="M68" s="94"/>
      <c r="N68" s="88"/>
      <c r="O68" s="14"/>
      <c r="P68" s="14"/>
      <c r="Q68" s="14"/>
      <c r="R68" s="84"/>
      <c r="S68" s="13"/>
      <c r="T68" s="14"/>
      <c r="U68" s="14"/>
      <c r="V68" s="14"/>
      <c r="W68" s="14"/>
      <c r="X68" s="14"/>
      <c r="Y68" s="14"/>
      <c r="Z68" s="14"/>
      <c r="AA68" s="14"/>
      <c r="AB68" s="14"/>
      <c r="AC68" s="14"/>
      <c r="AD68" s="33">
        <f t="shared" si="2"/>
        <v>5</v>
      </c>
      <c r="AE68" s="61" t="s">
        <v>73</v>
      </c>
      <c r="AF68" s="37"/>
    </row>
    <row r="69" spans="1:32" ht="60">
      <c r="A69" s="59" t="s">
        <v>264</v>
      </c>
      <c r="B69" s="22" t="s">
        <v>265</v>
      </c>
      <c r="C69" s="22" t="s">
        <v>266</v>
      </c>
      <c r="D69" s="24">
        <v>44809</v>
      </c>
      <c r="E69" s="26"/>
      <c r="F69" s="23">
        <v>10</v>
      </c>
      <c r="G69" s="23">
        <v>0</v>
      </c>
      <c r="H69" s="23">
        <v>10</v>
      </c>
      <c r="I69" s="23">
        <v>0</v>
      </c>
      <c r="J69" s="44">
        <v>0</v>
      </c>
      <c r="K69" s="44">
        <v>0</v>
      </c>
      <c r="L69" s="44">
        <v>0</v>
      </c>
      <c r="M69" s="75">
        <v>0</v>
      </c>
      <c r="N69" s="83">
        <v>0</v>
      </c>
      <c r="O69" s="9">
        <v>5</v>
      </c>
      <c r="P69" s="9">
        <v>5</v>
      </c>
      <c r="Q69" s="14"/>
      <c r="R69" s="84"/>
      <c r="S69" s="13"/>
      <c r="T69" s="14"/>
      <c r="U69" s="14"/>
      <c r="V69" s="14"/>
      <c r="W69" s="14"/>
      <c r="X69" s="14"/>
      <c r="Y69" s="14"/>
      <c r="Z69" s="14"/>
      <c r="AA69" s="14"/>
      <c r="AB69" s="14"/>
      <c r="AC69" s="14"/>
      <c r="AD69" s="33">
        <f t="shared" si="2"/>
        <v>10</v>
      </c>
      <c r="AE69" s="61" t="s">
        <v>154</v>
      </c>
      <c r="AF69" s="37"/>
    </row>
    <row r="70" spans="1:32" ht="48">
      <c r="A70" s="59" t="s">
        <v>267</v>
      </c>
      <c r="B70" s="22" t="s">
        <v>268</v>
      </c>
      <c r="C70" s="22" t="s">
        <v>269</v>
      </c>
      <c r="D70" s="24">
        <v>44809</v>
      </c>
      <c r="E70" s="26"/>
      <c r="F70" s="23">
        <v>31</v>
      </c>
      <c r="G70" s="23">
        <v>0</v>
      </c>
      <c r="H70" s="23">
        <v>31</v>
      </c>
      <c r="I70" s="23">
        <v>0</v>
      </c>
      <c r="J70" s="44">
        <v>0</v>
      </c>
      <c r="K70" s="44">
        <v>0</v>
      </c>
      <c r="L70" s="44">
        <v>28</v>
      </c>
      <c r="M70" s="75">
        <v>3</v>
      </c>
      <c r="N70" s="88"/>
      <c r="O70" s="14"/>
      <c r="P70" s="14"/>
      <c r="Q70" s="14"/>
      <c r="R70" s="84"/>
      <c r="S70" s="13"/>
      <c r="T70" s="14"/>
      <c r="U70" s="14"/>
      <c r="V70" s="14"/>
      <c r="W70" s="14"/>
      <c r="X70" s="14"/>
      <c r="Y70" s="14"/>
      <c r="Z70" s="14"/>
      <c r="AA70" s="14"/>
      <c r="AB70" s="14"/>
      <c r="AC70" s="14"/>
      <c r="AD70" s="33">
        <f t="shared" si="2"/>
        <v>31</v>
      </c>
      <c r="AE70" s="61" t="s">
        <v>150</v>
      </c>
      <c r="AF70" s="37"/>
    </row>
    <row r="71" spans="1:32" ht="72">
      <c r="A71" s="59" t="s">
        <v>270</v>
      </c>
      <c r="B71" s="22" t="s">
        <v>271</v>
      </c>
      <c r="C71" s="22" t="s">
        <v>272</v>
      </c>
      <c r="D71" s="24">
        <v>44811</v>
      </c>
      <c r="E71" s="26"/>
      <c r="F71" s="23">
        <v>38</v>
      </c>
      <c r="G71" s="23">
        <v>0</v>
      </c>
      <c r="H71" s="23">
        <v>38</v>
      </c>
      <c r="I71" s="23">
        <v>0</v>
      </c>
      <c r="J71" s="44">
        <v>0</v>
      </c>
      <c r="K71" s="44">
        <v>0</v>
      </c>
      <c r="L71" s="44">
        <v>18</v>
      </c>
      <c r="M71" s="75">
        <v>7</v>
      </c>
      <c r="N71" s="83">
        <v>13</v>
      </c>
      <c r="O71" s="14"/>
      <c r="P71" s="14"/>
      <c r="Q71" s="14"/>
      <c r="R71" s="84"/>
      <c r="S71" s="13"/>
      <c r="T71" s="14"/>
      <c r="U71" s="14"/>
      <c r="V71" s="14"/>
      <c r="W71" s="14"/>
      <c r="X71" s="14"/>
      <c r="Y71" s="14"/>
      <c r="Z71" s="14"/>
      <c r="AA71" s="14"/>
      <c r="AB71" s="14"/>
      <c r="AC71" s="14"/>
      <c r="AD71" s="33">
        <f t="shared" si="2"/>
        <v>38</v>
      </c>
      <c r="AE71" s="61" t="s">
        <v>241</v>
      </c>
      <c r="AF71" s="37"/>
    </row>
    <row r="72" spans="1:32" ht="84">
      <c r="A72" s="59" t="s">
        <v>273</v>
      </c>
      <c r="B72" s="22" t="s">
        <v>274</v>
      </c>
      <c r="C72" s="22" t="s">
        <v>275</v>
      </c>
      <c r="D72" s="24">
        <v>44825</v>
      </c>
      <c r="E72" s="26"/>
      <c r="F72" s="23">
        <v>233</v>
      </c>
      <c r="G72" s="23">
        <v>0</v>
      </c>
      <c r="H72" s="23">
        <v>233</v>
      </c>
      <c r="I72" s="23">
        <v>0</v>
      </c>
      <c r="J72" s="44">
        <v>0</v>
      </c>
      <c r="K72" s="44">
        <v>0</v>
      </c>
      <c r="L72" s="44">
        <v>0</v>
      </c>
      <c r="M72" s="75">
        <v>0</v>
      </c>
      <c r="N72" s="83">
        <v>0</v>
      </c>
      <c r="O72" s="9">
        <v>0</v>
      </c>
      <c r="P72" s="9">
        <v>0</v>
      </c>
      <c r="Q72" s="9">
        <v>0</v>
      </c>
      <c r="R72" s="85">
        <v>0</v>
      </c>
      <c r="S72" s="10">
        <v>49</v>
      </c>
      <c r="T72" s="9">
        <v>49</v>
      </c>
      <c r="U72" s="9">
        <v>49</v>
      </c>
      <c r="V72" s="9">
        <v>49</v>
      </c>
      <c r="W72" s="9">
        <v>37</v>
      </c>
      <c r="X72" s="14"/>
      <c r="Y72" s="14"/>
      <c r="Z72" s="14"/>
      <c r="AA72" s="14"/>
      <c r="AB72" s="14"/>
      <c r="AC72" s="14"/>
      <c r="AD72" s="33">
        <f t="shared" si="2"/>
        <v>233</v>
      </c>
      <c r="AE72" s="61" t="s">
        <v>276</v>
      </c>
      <c r="AF72" s="37"/>
    </row>
    <row r="73" spans="1:32" ht="48">
      <c r="A73" s="59" t="s">
        <v>277</v>
      </c>
      <c r="B73" s="22" t="s">
        <v>278</v>
      </c>
      <c r="C73" s="22" t="s">
        <v>279</v>
      </c>
      <c r="D73" s="24">
        <v>44837</v>
      </c>
      <c r="E73" s="26"/>
      <c r="F73" s="23">
        <v>25</v>
      </c>
      <c r="G73" s="23">
        <v>0</v>
      </c>
      <c r="H73" s="23">
        <v>25</v>
      </c>
      <c r="I73" s="23">
        <v>0</v>
      </c>
      <c r="J73" s="44">
        <v>0</v>
      </c>
      <c r="K73" s="44">
        <v>0</v>
      </c>
      <c r="L73" s="44">
        <v>0</v>
      </c>
      <c r="M73" s="75">
        <v>0</v>
      </c>
      <c r="N73" s="83">
        <v>0</v>
      </c>
      <c r="O73" s="9">
        <v>0</v>
      </c>
      <c r="P73" s="9">
        <v>0</v>
      </c>
      <c r="Q73" s="9">
        <v>0</v>
      </c>
      <c r="R73" s="85">
        <v>0</v>
      </c>
      <c r="S73" s="10">
        <v>13</v>
      </c>
      <c r="T73" s="9">
        <v>12</v>
      </c>
      <c r="U73" s="14"/>
      <c r="V73" s="14"/>
      <c r="W73" s="14"/>
      <c r="X73" s="14"/>
      <c r="Y73" s="14"/>
      <c r="Z73" s="14"/>
      <c r="AA73" s="14"/>
      <c r="AB73" s="14"/>
      <c r="AC73" s="14"/>
      <c r="AD73" s="33">
        <f t="shared" si="2"/>
        <v>25</v>
      </c>
      <c r="AE73" s="61" t="s">
        <v>280</v>
      </c>
      <c r="AF73" s="37"/>
    </row>
    <row r="74" spans="1:32" ht="48">
      <c r="A74" s="59" t="s">
        <v>281</v>
      </c>
      <c r="B74" s="22" t="s">
        <v>282</v>
      </c>
      <c r="C74" s="22" t="s">
        <v>283</v>
      </c>
      <c r="D74" s="24">
        <v>44848</v>
      </c>
      <c r="E74" s="26"/>
      <c r="F74" s="23">
        <v>8</v>
      </c>
      <c r="G74" s="23">
        <v>1</v>
      </c>
      <c r="H74" s="23">
        <v>7</v>
      </c>
      <c r="I74" s="23">
        <v>0</v>
      </c>
      <c r="J74" s="44">
        <v>0</v>
      </c>
      <c r="K74" s="44">
        <v>0</v>
      </c>
      <c r="L74" s="44">
        <v>0</v>
      </c>
      <c r="M74" s="75">
        <v>0</v>
      </c>
      <c r="N74" s="83">
        <v>0</v>
      </c>
      <c r="O74" s="9">
        <v>0</v>
      </c>
      <c r="P74" s="9">
        <v>0</v>
      </c>
      <c r="Q74" s="9">
        <v>3</v>
      </c>
      <c r="R74" s="85">
        <v>4</v>
      </c>
      <c r="S74" s="13"/>
      <c r="T74" s="14"/>
      <c r="U74" s="14"/>
      <c r="V74" s="14"/>
      <c r="W74" s="14"/>
      <c r="X74" s="14"/>
      <c r="Y74" s="14"/>
      <c r="Z74" s="14"/>
      <c r="AA74" s="14"/>
      <c r="AB74" s="14"/>
      <c r="AC74" s="14"/>
      <c r="AD74" s="33">
        <f t="shared" si="2"/>
        <v>7</v>
      </c>
      <c r="AE74" s="61" t="s">
        <v>284</v>
      </c>
      <c r="AF74" s="37"/>
    </row>
    <row r="75" spans="1:32" ht="108">
      <c r="A75" s="59" t="s">
        <v>285</v>
      </c>
      <c r="B75" s="22" t="s">
        <v>286</v>
      </c>
      <c r="C75" s="22" t="s">
        <v>287</v>
      </c>
      <c r="D75" s="24">
        <v>44851</v>
      </c>
      <c r="E75" s="26"/>
      <c r="F75" s="23">
        <v>5</v>
      </c>
      <c r="G75" s="23">
        <v>1</v>
      </c>
      <c r="H75" s="23">
        <v>4</v>
      </c>
      <c r="I75" s="23">
        <v>0</v>
      </c>
      <c r="J75" s="44">
        <v>0</v>
      </c>
      <c r="K75" s="44">
        <v>0</v>
      </c>
      <c r="L75" s="44">
        <v>0</v>
      </c>
      <c r="M75" s="75">
        <v>0</v>
      </c>
      <c r="N75" s="83">
        <v>-1</v>
      </c>
      <c r="O75" s="9">
        <v>5</v>
      </c>
      <c r="P75" s="14"/>
      <c r="Q75" s="14"/>
      <c r="R75" s="84"/>
      <c r="S75" s="13"/>
      <c r="T75" s="14"/>
      <c r="U75" s="14"/>
      <c r="V75" s="14"/>
      <c r="W75" s="14"/>
      <c r="X75" s="14"/>
      <c r="Y75" s="14"/>
      <c r="Z75" s="14"/>
      <c r="AA75" s="14"/>
      <c r="AB75" s="14"/>
      <c r="AC75" s="14"/>
      <c r="AD75" s="33">
        <f t="shared" si="2"/>
        <v>4</v>
      </c>
      <c r="AE75" s="61" t="s">
        <v>121</v>
      </c>
      <c r="AF75" s="37"/>
    </row>
    <row r="76" spans="1:32" ht="36">
      <c r="A76" s="62" t="s">
        <v>288</v>
      </c>
      <c r="B76" s="22" t="s">
        <v>289</v>
      </c>
      <c r="C76" s="22" t="s">
        <v>290</v>
      </c>
      <c r="D76" s="24">
        <v>44851</v>
      </c>
      <c r="E76" s="26"/>
      <c r="F76" s="23">
        <v>12</v>
      </c>
      <c r="G76" s="23">
        <v>0</v>
      </c>
      <c r="H76" s="23">
        <v>12</v>
      </c>
      <c r="I76" s="23">
        <v>0</v>
      </c>
      <c r="J76" s="44">
        <v>0</v>
      </c>
      <c r="K76" s="44">
        <v>0</v>
      </c>
      <c r="L76" s="44">
        <v>0</v>
      </c>
      <c r="M76" s="75">
        <v>0</v>
      </c>
      <c r="N76" s="83">
        <v>0</v>
      </c>
      <c r="O76" s="9">
        <v>0</v>
      </c>
      <c r="P76" s="9">
        <v>0</v>
      </c>
      <c r="Q76" s="9">
        <v>6</v>
      </c>
      <c r="R76" s="85">
        <v>6</v>
      </c>
      <c r="S76" s="13"/>
      <c r="T76" s="14"/>
      <c r="U76" s="14"/>
      <c r="V76" s="14"/>
      <c r="W76" s="14"/>
      <c r="X76" s="14"/>
      <c r="Y76" s="14"/>
      <c r="Z76" s="14"/>
      <c r="AA76" s="14"/>
      <c r="AB76" s="14"/>
      <c r="AC76" s="14"/>
      <c r="AD76" s="33">
        <f t="shared" si="2"/>
        <v>12</v>
      </c>
      <c r="AE76" s="61" t="s">
        <v>121</v>
      </c>
      <c r="AF76" s="37"/>
    </row>
    <row r="77" spans="1:32" ht="60" customHeight="1">
      <c r="A77" s="59" t="s">
        <v>291</v>
      </c>
      <c r="B77" s="22" t="s">
        <v>292</v>
      </c>
      <c r="C77" s="22" t="s">
        <v>293</v>
      </c>
      <c r="D77" s="24">
        <v>44860</v>
      </c>
      <c r="E77" s="26"/>
      <c r="F77" s="23">
        <v>8</v>
      </c>
      <c r="G77" s="23">
        <v>0</v>
      </c>
      <c r="H77" s="23">
        <v>8</v>
      </c>
      <c r="I77" s="23">
        <v>0</v>
      </c>
      <c r="J77" s="44">
        <v>0</v>
      </c>
      <c r="K77" s="44">
        <v>0</v>
      </c>
      <c r="L77" s="44">
        <v>5</v>
      </c>
      <c r="M77" s="75">
        <v>2</v>
      </c>
      <c r="N77" s="83">
        <v>1</v>
      </c>
      <c r="O77" s="14"/>
      <c r="P77" s="14"/>
      <c r="Q77" s="14"/>
      <c r="R77" s="84"/>
      <c r="S77" s="13"/>
      <c r="T77" s="14"/>
      <c r="U77" s="14"/>
      <c r="V77" s="14"/>
      <c r="W77" s="14"/>
      <c r="X77" s="14"/>
      <c r="Y77" s="14"/>
      <c r="Z77" s="14"/>
      <c r="AA77" s="14"/>
      <c r="AB77" s="14"/>
      <c r="AC77" s="14"/>
      <c r="AD77" s="33">
        <f t="shared" si="2"/>
        <v>8</v>
      </c>
      <c r="AE77" s="61" t="s">
        <v>294</v>
      </c>
      <c r="AF77" s="37"/>
    </row>
    <row r="78" spans="1:32" ht="72">
      <c r="A78" s="59" t="s">
        <v>295</v>
      </c>
      <c r="B78" s="22" t="s">
        <v>296</v>
      </c>
      <c r="C78" s="22" t="s">
        <v>297</v>
      </c>
      <c r="D78" s="24">
        <v>44861</v>
      </c>
      <c r="E78" s="26"/>
      <c r="F78" s="23">
        <v>55</v>
      </c>
      <c r="G78" s="23">
        <v>0</v>
      </c>
      <c r="H78" s="23">
        <v>55</v>
      </c>
      <c r="I78" s="23">
        <v>0</v>
      </c>
      <c r="J78" s="44">
        <v>0</v>
      </c>
      <c r="K78" s="44">
        <v>0</v>
      </c>
      <c r="L78" s="44">
        <v>5</v>
      </c>
      <c r="M78" s="75">
        <v>27</v>
      </c>
      <c r="N78" s="83">
        <v>12</v>
      </c>
      <c r="O78" s="9">
        <v>11</v>
      </c>
      <c r="P78" s="14"/>
      <c r="Q78" s="14"/>
      <c r="R78" s="84"/>
      <c r="S78" s="13"/>
      <c r="T78" s="14"/>
      <c r="U78" s="14"/>
      <c r="V78" s="14"/>
      <c r="W78" s="14"/>
      <c r="X78" s="14"/>
      <c r="Y78" s="14"/>
      <c r="Z78" s="14"/>
      <c r="AA78" s="14"/>
      <c r="AB78" s="14"/>
      <c r="AC78" s="14"/>
      <c r="AD78" s="33">
        <f t="shared" si="2"/>
        <v>55</v>
      </c>
      <c r="AE78" s="61" t="s">
        <v>298</v>
      </c>
      <c r="AF78" s="37"/>
    </row>
    <row r="79" spans="1:32" ht="60">
      <c r="A79" s="59" t="s">
        <v>299</v>
      </c>
      <c r="B79" s="22" t="s">
        <v>300</v>
      </c>
      <c r="C79" s="22" t="s">
        <v>301</v>
      </c>
      <c r="D79" s="24">
        <v>44861</v>
      </c>
      <c r="E79" s="26"/>
      <c r="F79" s="23">
        <v>5</v>
      </c>
      <c r="G79" s="23">
        <v>0</v>
      </c>
      <c r="H79" s="23">
        <v>5</v>
      </c>
      <c r="I79" s="23">
        <v>0</v>
      </c>
      <c r="J79" s="44">
        <v>0</v>
      </c>
      <c r="K79" s="44">
        <v>0</v>
      </c>
      <c r="L79" s="44">
        <v>0</v>
      </c>
      <c r="M79" s="75">
        <v>0</v>
      </c>
      <c r="N79" s="83">
        <v>0</v>
      </c>
      <c r="O79" s="9">
        <v>5</v>
      </c>
      <c r="P79" s="14"/>
      <c r="Q79" s="14"/>
      <c r="R79" s="84"/>
      <c r="S79" s="13"/>
      <c r="T79" s="14"/>
      <c r="U79" s="14"/>
      <c r="V79" s="14"/>
      <c r="W79" s="14"/>
      <c r="X79" s="14"/>
      <c r="Y79" s="14"/>
      <c r="Z79" s="14"/>
      <c r="AA79" s="14"/>
      <c r="AB79" s="14"/>
      <c r="AC79" s="14"/>
      <c r="AD79" s="33">
        <f t="shared" si="2"/>
        <v>5</v>
      </c>
      <c r="AE79" s="61" t="s">
        <v>154</v>
      </c>
      <c r="AF79" s="37"/>
    </row>
    <row r="80" spans="1:32" ht="60">
      <c r="A80" s="59" t="s">
        <v>302</v>
      </c>
      <c r="B80" s="22" t="s">
        <v>303</v>
      </c>
      <c r="C80" s="22" t="s">
        <v>304</v>
      </c>
      <c r="D80" s="24">
        <v>44865</v>
      </c>
      <c r="E80" s="26"/>
      <c r="F80" s="23">
        <v>5</v>
      </c>
      <c r="G80" s="23">
        <v>0</v>
      </c>
      <c r="H80" s="23">
        <v>5</v>
      </c>
      <c r="I80" s="23">
        <v>0</v>
      </c>
      <c r="J80" s="44">
        <v>0</v>
      </c>
      <c r="K80" s="44">
        <v>0</v>
      </c>
      <c r="L80" s="44">
        <v>0</v>
      </c>
      <c r="M80" s="75">
        <v>0</v>
      </c>
      <c r="N80" s="83">
        <v>0</v>
      </c>
      <c r="O80" s="9">
        <v>5</v>
      </c>
      <c r="P80" s="14"/>
      <c r="Q80" s="14"/>
      <c r="R80" s="84"/>
      <c r="S80" s="13"/>
      <c r="T80" s="14"/>
      <c r="U80" s="14"/>
      <c r="V80" s="14"/>
      <c r="W80" s="14"/>
      <c r="X80" s="14"/>
      <c r="Y80" s="14"/>
      <c r="Z80" s="14"/>
      <c r="AA80" s="14"/>
      <c r="AB80" s="14"/>
      <c r="AC80" s="14"/>
      <c r="AD80" s="33">
        <f t="shared" si="2"/>
        <v>5</v>
      </c>
      <c r="AE80" s="61" t="s">
        <v>154</v>
      </c>
      <c r="AF80" s="37"/>
    </row>
    <row r="81" spans="1:32" ht="60">
      <c r="A81" s="59" t="s">
        <v>305</v>
      </c>
      <c r="B81" s="22" t="s">
        <v>306</v>
      </c>
      <c r="C81" s="22" t="s">
        <v>307</v>
      </c>
      <c r="D81" s="24">
        <v>44867</v>
      </c>
      <c r="E81" s="26"/>
      <c r="F81" s="23">
        <v>8</v>
      </c>
      <c r="G81" s="23">
        <v>0</v>
      </c>
      <c r="H81" s="23">
        <v>8</v>
      </c>
      <c r="I81" s="23">
        <v>0</v>
      </c>
      <c r="J81" s="44">
        <v>0</v>
      </c>
      <c r="K81" s="44">
        <v>0</v>
      </c>
      <c r="L81" s="44">
        <v>0</v>
      </c>
      <c r="M81" s="75">
        <v>7</v>
      </c>
      <c r="N81" s="83">
        <v>1</v>
      </c>
      <c r="O81" s="14"/>
      <c r="P81" s="14"/>
      <c r="Q81" s="14"/>
      <c r="R81" s="84"/>
      <c r="S81" s="13"/>
      <c r="T81" s="14"/>
      <c r="U81" s="14"/>
      <c r="V81" s="14"/>
      <c r="W81" s="14"/>
      <c r="X81" s="14"/>
      <c r="Y81" s="14"/>
      <c r="Z81" s="14"/>
      <c r="AA81" s="14"/>
      <c r="AB81" s="14"/>
      <c r="AC81" s="14"/>
      <c r="AD81" s="33">
        <f t="shared" si="2"/>
        <v>8</v>
      </c>
      <c r="AE81" s="61" t="s">
        <v>91</v>
      </c>
      <c r="AF81" s="37"/>
    </row>
    <row r="82" spans="1:32" ht="24">
      <c r="A82" s="59" t="s">
        <v>308</v>
      </c>
      <c r="B82" s="22" t="s">
        <v>309</v>
      </c>
      <c r="C82" s="22" t="s">
        <v>310</v>
      </c>
      <c r="D82" s="24">
        <v>44869</v>
      </c>
      <c r="E82" s="26"/>
      <c r="F82" s="23">
        <v>32</v>
      </c>
      <c r="G82" s="23">
        <v>0</v>
      </c>
      <c r="H82" s="23">
        <v>32</v>
      </c>
      <c r="I82" s="23">
        <v>0</v>
      </c>
      <c r="J82" s="44">
        <v>0</v>
      </c>
      <c r="K82" s="44">
        <v>0</v>
      </c>
      <c r="L82" s="44">
        <v>0</v>
      </c>
      <c r="M82" s="75">
        <v>0</v>
      </c>
      <c r="N82" s="83">
        <v>0</v>
      </c>
      <c r="O82" s="9">
        <v>0</v>
      </c>
      <c r="P82" s="9">
        <v>0</v>
      </c>
      <c r="Q82" s="9">
        <v>16</v>
      </c>
      <c r="R82" s="85">
        <v>16</v>
      </c>
      <c r="S82" s="13"/>
      <c r="T82" s="14"/>
      <c r="U82" s="14"/>
      <c r="V82" s="14"/>
      <c r="W82" s="14"/>
      <c r="X82" s="14"/>
      <c r="Y82" s="14"/>
      <c r="Z82" s="14"/>
      <c r="AA82" s="14"/>
      <c r="AB82" s="14"/>
      <c r="AC82" s="14"/>
      <c r="AD82" s="33">
        <f t="shared" si="2"/>
        <v>32</v>
      </c>
      <c r="AE82" s="61" t="s">
        <v>121</v>
      </c>
      <c r="AF82" s="37"/>
    </row>
    <row r="83" spans="1:32" ht="84">
      <c r="A83" s="59" t="s">
        <v>311</v>
      </c>
      <c r="B83" s="22" t="s">
        <v>312</v>
      </c>
      <c r="C83" s="22" t="s">
        <v>313</v>
      </c>
      <c r="D83" s="24">
        <v>44874</v>
      </c>
      <c r="E83" s="26"/>
      <c r="F83" s="23">
        <v>88</v>
      </c>
      <c r="G83" s="23">
        <v>0</v>
      </c>
      <c r="H83" s="23">
        <v>88</v>
      </c>
      <c r="I83" s="23">
        <v>0</v>
      </c>
      <c r="J83" s="44">
        <v>0</v>
      </c>
      <c r="K83" s="44">
        <v>0</v>
      </c>
      <c r="L83" s="44">
        <v>0</v>
      </c>
      <c r="M83" s="75">
        <v>0</v>
      </c>
      <c r="N83" s="83">
        <v>0</v>
      </c>
      <c r="O83" s="9">
        <v>0</v>
      </c>
      <c r="P83" s="9">
        <v>0</v>
      </c>
      <c r="Q83" s="9">
        <v>0</v>
      </c>
      <c r="R83" s="85">
        <v>0</v>
      </c>
      <c r="S83" s="10">
        <v>22</v>
      </c>
      <c r="T83" s="9">
        <v>22</v>
      </c>
      <c r="U83" s="9">
        <v>22</v>
      </c>
      <c r="V83" s="9">
        <v>22</v>
      </c>
      <c r="W83" s="14"/>
      <c r="X83" s="14"/>
      <c r="Y83" s="14"/>
      <c r="Z83" s="14"/>
      <c r="AA83" s="14"/>
      <c r="AB83" s="14"/>
      <c r="AC83" s="14"/>
      <c r="AD83" s="33">
        <f t="shared" si="2"/>
        <v>88</v>
      </c>
      <c r="AE83" s="61" t="s">
        <v>314</v>
      </c>
      <c r="AF83" s="37"/>
    </row>
    <row r="84" spans="1:32" ht="84">
      <c r="A84" s="59" t="s">
        <v>315</v>
      </c>
      <c r="B84" s="22" t="s">
        <v>316</v>
      </c>
      <c r="C84" s="22" t="s">
        <v>317</v>
      </c>
      <c r="D84" s="24">
        <v>44874</v>
      </c>
      <c r="E84" s="26"/>
      <c r="F84" s="23">
        <v>155</v>
      </c>
      <c r="G84" s="23">
        <v>0</v>
      </c>
      <c r="H84" s="23">
        <v>155</v>
      </c>
      <c r="I84" s="23">
        <v>0</v>
      </c>
      <c r="J84" s="44">
        <v>0</v>
      </c>
      <c r="K84" s="44">
        <v>0</v>
      </c>
      <c r="L84" s="44">
        <v>0</v>
      </c>
      <c r="M84" s="75">
        <v>0</v>
      </c>
      <c r="N84" s="83">
        <v>0</v>
      </c>
      <c r="O84" s="9">
        <v>0</v>
      </c>
      <c r="P84" s="9">
        <v>0</v>
      </c>
      <c r="Q84" s="9">
        <v>0</v>
      </c>
      <c r="R84" s="85">
        <v>0</v>
      </c>
      <c r="S84" s="10">
        <v>51</v>
      </c>
      <c r="T84" s="9">
        <v>52</v>
      </c>
      <c r="U84" s="9">
        <v>52</v>
      </c>
      <c r="V84" s="14"/>
      <c r="W84" s="14"/>
      <c r="X84" s="14"/>
      <c r="Y84" s="14"/>
      <c r="Z84" s="14"/>
      <c r="AA84" s="14"/>
      <c r="AB84" s="14"/>
      <c r="AC84" s="14"/>
      <c r="AD84" s="33">
        <f t="shared" si="2"/>
        <v>155</v>
      </c>
      <c r="AE84" s="61" t="s">
        <v>314</v>
      </c>
      <c r="AF84" s="37"/>
    </row>
    <row r="85" spans="1:32" ht="36">
      <c r="A85" s="59" t="s">
        <v>318</v>
      </c>
      <c r="B85" s="22" t="s">
        <v>319</v>
      </c>
      <c r="C85" s="22" t="s">
        <v>320</v>
      </c>
      <c r="D85" s="24">
        <v>44908</v>
      </c>
      <c r="E85" s="26"/>
      <c r="F85" s="23">
        <v>5</v>
      </c>
      <c r="G85" s="23">
        <v>0</v>
      </c>
      <c r="H85" s="23">
        <v>5</v>
      </c>
      <c r="I85" s="23">
        <v>0</v>
      </c>
      <c r="J85" s="44">
        <v>0</v>
      </c>
      <c r="K85" s="44">
        <v>0</v>
      </c>
      <c r="L85" s="44">
        <v>0</v>
      </c>
      <c r="M85" s="75">
        <v>0</v>
      </c>
      <c r="N85" s="83">
        <v>0</v>
      </c>
      <c r="O85" s="9">
        <v>0</v>
      </c>
      <c r="P85" s="9">
        <v>5</v>
      </c>
      <c r="Q85" s="14"/>
      <c r="R85" s="84"/>
      <c r="S85" s="13"/>
      <c r="T85" s="14"/>
      <c r="U85" s="14"/>
      <c r="V85" s="14"/>
      <c r="W85" s="14"/>
      <c r="X85" s="14"/>
      <c r="Y85" s="14"/>
      <c r="Z85" s="14"/>
      <c r="AA85" s="14"/>
      <c r="AB85" s="14"/>
      <c r="AC85" s="14"/>
      <c r="AD85" s="33">
        <f t="shared" si="2"/>
        <v>5</v>
      </c>
      <c r="AE85" s="61" t="s">
        <v>121</v>
      </c>
      <c r="AF85" s="37"/>
    </row>
    <row r="86" spans="1:32" ht="60">
      <c r="A86" s="59" t="s">
        <v>321</v>
      </c>
      <c r="B86" s="22" t="s">
        <v>322</v>
      </c>
      <c r="C86" s="22" t="s">
        <v>323</v>
      </c>
      <c r="D86" s="24">
        <v>44923</v>
      </c>
      <c r="E86" s="26"/>
      <c r="F86" s="23">
        <v>5</v>
      </c>
      <c r="G86" s="23">
        <v>0</v>
      </c>
      <c r="H86" s="23">
        <v>5</v>
      </c>
      <c r="I86" s="23">
        <v>0</v>
      </c>
      <c r="J86" s="44">
        <v>0</v>
      </c>
      <c r="K86" s="44">
        <v>0</v>
      </c>
      <c r="L86" s="44">
        <v>0</v>
      </c>
      <c r="M86" s="75">
        <v>0</v>
      </c>
      <c r="N86" s="83">
        <v>0</v>
      </c>
      <c r="O86" s="9">
        <v>5</v>
      </c>
      <c r="P86" s="14"/>
      <c r="Q86" s="14"/>
      <c r="R86" s="84"/>
      <c r="S86" s="13"/>
      <c r="T86" s="14"/>
      <c r="U86" s="14"/>
      <c r="V86" s="14"/>
      <c r="W86" s="14"/>
      <c r="X86" s="14"/>
      <c r="Y86" s="14"/>
      <c r="Z86" s="14"/>
      <c r="AA86" s="14"/>
      <c r="AB86" s="14"/>
      <c r="AC86" s="14"/>
      <c r="AD86" s="33">
        <f t="shared" si="2"/>
        <v>5</v>
      </c>
      <c r="AE86" s="61" t="s">
        <v>324</v>
      </c>
      <c r="AF86" s="37"/>
    </row>
    <row r="87" spans="1:32" ht="48">
      <c r="A87" s="59" t="s">
        <v>325</v>
      </c>
      <c r="B87" s="22" t="s">
        <v>326</v>
      </c>
      <c r="C87" s="22" t="s">
        <v>327</v>
      </c>
      <c r="D87" s="24">
        <v>44930</v>
      </c>
      <c r="E87" s="26"/>
      <c r="F87" s="23">
        <v>12</v>
      </c>
      <c r="G87" s="23">
        <v>1</v>
      </c>
      <c r="H87" s="23">
        <v>11</v>
      </c>
      <c r="I87" s="23">
        <v>0</v>
      </c>
      <c r="J87" s="44">
        <v>0</v>
      </c>
      <c r="K87" s="44">
        <v>0</v>
      </c>
      <c r="L87" s="44">
        <v>0</v>
      </c>
      <c r="M87" s="75">
        <v>11</v>
      </c>
      <c r="N87" s="88"/>
      <c r="O87" s="14"/>
      <c r="P87" s="14"/>
      <c r="Q87" s="14"/>
      <c r="R87" s="84"/>
      <c r="S87" s="13"/>
      <c r="T87" s="14"/>
      <c r="U87" s="14"/>
      <c r="V87" s="14"/>
      <c r="W87" s="14"/>
      <c r="X87" s="14"/>
      <c r="Y87" s="14"/>
      <c r="Z87" s="14"/>
      <c r="AA87" s="14"/>
      <c r="AB87" s="14"/>
      <c r="AC87" s="14"/>
      <c r="AD87" s="33">
        <f t="shared" si="2"/>
        <v>11</v>
      </c>
      <c r="AE87" s="61" t="s">
        <v>150</v>
      </c>
      <c r="AF87" s="37"/>
    </row>
    <row r="88" spans="1:32" ht="48">
      <c r="A88" s="59" t="s">
        <v>328</v>
      </c>
      <c r="B88" s="22" t="s">
        <v>329</v>
      </c>
      <c r="C88" s="22" t="s">
        <v>330</v>
      </c>
      <c r="D88" s="24">
        <v>44942</v>
      </c>
      <c r="E88" s="26"/>
      <c r="F88" s="23">
        <v>47</v>
      </c>
      <c r="G88" s="23">
        <v>0</v>
      </c>
      <c r="H88" s="23">
        <v>47</v>
      </c>
      <c r="I88" s="23">
        <v>0</v>
      </c>
      <c r="J88" s="44">
        <v>0</v>
      </c>
      <c r="K88" s="44">
        <v>0</v>
      </c>
      <c r="L88" s="44">
        <v>0</v>
      </c>
      <c r="M88" s="75">
        <v>2</v>
      </c>
      <c r="N88" s="83">
        <v>15</v>
      </c>
      <c r="O88" s="9">
        <v>15</v>
      </c>
      <c r="P88" s="9">
        <v>15</v>
      </c>
      <c r="Q88" s="14"/>
      <c r="R88" s="84"/>
      <c r="S88" s="13"/>
      <c r="T88" s="14"/>
      <c r="U88" s="14"/>
      <c r="V88" s="14"/>
      <c r="W88" s="14"/>
      <c r="X88" s="14"/>
      <c r="Y88" s="14"/>
      <c r="Z88" s="14"/>
      <c r="AA88" s="14"/>
      <c r="AB88" s="14"/>
      <c r="AC88" s="14"/>
      <c r="AD88" s="33">
        <f t="shared" si="2"/>
        <v>47</v>
      </c>
      <c r="AE88" s="61" t="s">
        <v>331</v>
      </c>
      <c r="AF88" s="37"/>
    </row>
    <row r="89" spans="1:32" ht="36">
      <c r="A89" s="59" t="s">
        <v>332</v>
      </c>
      <c r="B89" s="22" t="s">
        <v>333</v>
      </c>
      <c r="C89" s="22" t="s">
        <v>320</v>
      </c>
      <c r="D89" s="24">
        <v>44951</v>
      </c>
      <c r="E89" s="26"/>
      <c r="F89" s="23">
        <v>5</v>
      </c>
      <c r="G89" s="23">
        <v>0</v>
      </c>
      <c r="H89" s="23">
        <v>5</v>
      </c>
      <c r="I89" s="23">
        <v>0</v>
      </c>
      <c r="J89" s="44">
        <v>0</v>
      </c>
      <c r="K89" s="44">
        <v>0</v>
      </c>
      <c r="L89" s="44">
        <v>0</v>
      </c>
      <c r="M89" s="75">
        <v>0</v>
      </c>
      <c r="N89" s="83">
        <v>0</v>
      </c>
      <c r="O89" s="9">
        <v>0</v>
      </c>
      <c r="P89" s="9">
        <v>0</v>
      </c>
      <c r="Q89" s="9">
        <v>5</v>
      </c>
      <c r="R89" s="84"/>
      <c r="S89" s="13"/>
      <c r="T89" s="14"/>
      <c r="U89" s="14"/>
      <c r="V89" s="14"/>
      <c r="W89" s="14"/>
      <c r="X89" s="14"/>
      <c r="Y89" s="14"/>
      <c r="Z89" s="14"/>
      <c r="AA89" s="14"/>
      <c r="AB89" s="14"/>
      <c r="AC89" s="14"/>
      <c r="AD89" s="33">
        <f t="shared" si="2"/>
        <v>5</v>
      </c>
      <c r="AE89" s="61" t="s">
        <v>121</v>
      </c>
      <c r="AF89" s="37"/>
    </row>
    <row r="90" spans="1:32" ht="60">
      <c r="A90" s="59" t="s">
        <v>334</v>
      </c>
      <c r="B90" s="22" t="s">
        <v>335</v>
      </c>
      <c r="C90" s="22" t="s">
        <v>336</v>
      </c>
      <c r="D90" s="24">
        <v>44956</v>
      </c>
      <c r="E90" s="26"/>
      <c r="F90" s="23">
        <v>5</v>
      </c>
      <c r="G90" s="23">
        <v>0</v>
      </c>
      <c r="H90" s="23">
        <v>5</v>
      </c>
      <c r="I90" s="23">
        <v>0</v>
      </c>
      <c r="J90" s="44">
        <v>0</v>
      </c>
      <c r="K90" s="44">
        <v>0</v>
      </c>
      <c r="L90" s="44">
        <v>0</v>
      </c>
      <c r="M90" s="75">
        <v>5</v>
      </c>
      <c r="N90" s="88"/>
      <c r="O90" s="14"/>
      <c r="P90" s="14"/>
      <c r="Q90" s="14"/>
      <c r="R90" s="84"/>
      <c r="S90" s="13"/>
      <c r="T90" s="14"/>
      <c r="U90" s="14"/>
      <c r="V90" s="14"/>
      <c r="W90" s="14"/>
      <c r="X90" s="14"/>
      <c r="Y90" s="14"/>
      <c r="Z90" s="14"/>
      <c r="AA90" s="14"/>
      <c r="AB90" s="14"/>
      <c r="AC90" s="14"/>
      <c r="AD90" s="33">
        <f t="shared" si="2"/>
        <v>5</v>
      </c>
      <c r="AE90" s="61" t="s">
        <v>150</v>
      </c>
      <c r="AF90" s="37"/>
    </row>
    <row r="91" spans="1:32" ht="108">
      <c r="A91" s="59" t="s">
        <v>337</v>
      </c>
      <c r="B91" s="22" t="s">
        <v>338</v>
      </c>
      <c r="C91" s="22" t="s">
        <v>339</v>
      </c>
      <c r="D91" s="24">
        <v>44957</v>
      </c>
      <c r="E91" s="26"/>
      <c r="F91" s="23">
        <v>5</v>
      </c>
      <c r="G91" s="23">
        <v>1</v>
      </c>
      <c r="H91" s="23">
        <v>4</v>
      </c>
      <c r="I91" s="23">
        <v>0</v>
      </c>
      <c r="J91" s="44">
        <v>0</v>
      </c>
      <c r="K91" s="44">
        <v>0</v>
      </c>
      <c r="L91" s="44">
        <v>0</v>
      </c>
      <c r="M91" s="75">
        <v>0</v>
      </c>
      <c r="N91" s="83">
        <v>0</v>
      </c>
      <c r="O91" s="9">
        <v>0</v>
      </c>
      <c r="P91" s="9">
        <v>-1</v>
      </c>
      <c r="Q91" s="9">
        <v>5</v>
      </c>
      <c r="R91" s="84"/>
      <c r="S91" s="13"/>
      <c r="T91" s="14"/>
      <c r="U91" s="14"/>
      <c r="V91" s="14"/>
      <c r="W91" s="14"/>
      <c r="X91" s="14"/>
      <c r="Y91" s="14"/>
      <c r="Z91" s="14"/>
      <c r="AA91" s="14"/>
      <c r="AB91" s="14"/>
      <c r="AC91" s="14"/>
      <c r="AD91" s="33">
        <f t="shared" si="2"/>
        <v>4</v>
      </c>
      <c r="AE91" s="61" t="s">
        <v>121</v>
      </c>
      <c r="AF91" s="37"/>
    </row>
    <row r="92" spans="1:32" ht="48">
      <c r="A92" s="59" t="s">
        <v>340</v>
      </c>
      <c r="B92" s="22" t="s">
        <v>341</v>
      </c>
      <c r="C92" s="22" t="s">
        <v>342</v>
      </c>
      <c r="D92" s="24">
        <v>44980</v>
      </c>
      <c r="E92" s="26"/>
      <c r="F92" s="23">
        <v>5</v>
      </c>
      <c r="G92" s="23">
        <v>0</v>
      </c>
      <c r="H92" s="23">
        <v>5</v>
      </c>
      <c r="I92" s="23">
        <v>0</v>
      </c>
      <c r="J92" s="44">
        <v>0</v>
      </c>
      <c r="K92" s="44">
        <v>0</v>
      </c>
      <c r="L92" s="44">
        <v>0</v>
      </c>
      <c r="M92" s="75">
        <v>0</v>
      </c>
      <c r="N92" s="95">
        <v>0</v>
      </c>
      <c r="O92" s="9">
        <v>5</v>
      </c>
      <c r="P92" s="14"/>
      <c r="Q92" s="14"/>
      <c r="R92" s="84"/>
      <c r="S92" s="13"/>
      <c r="T92" s="14"/>
      <c r="U92" s="14"/>
      <c r="V92" s="14"/>
      <c r="W92" s="14"/>
      <c r="X92" s="14"/>
      <c r="Y92" s="14"/>
      <c r="Z92" s="14"/>
      <c r="AA92" s="14"/>
      <c r="AB92" s="14"/>
      <c r="AC92" s="14"/>
      <c r="AD92" s="33">
        <f t="shared" si="2"/>
        <v>5</v>
      </c>
      <c r="AE92" s="61" t="s">
        <v>343</v>
      </c>
      <c r="AF92" s="37"/>
    </row>
    <row r="93" spans="1:32" ht="72">
      <c r="A93" s="59" t="s">
        <v>344</v>
      </c>
      <c r="B93" s="22" t="s">
        <v>345</v>
      </c>
      <c r="C93" s="22" t="s">
        <v>346</v>
      </c>
      <c r="D93" s="24">
        <v>44998</v>
      </c>
      <c r="E93" s="26"/>
      <c r="F93" s="23">
        <v>200</v>
      </c>
      <c r="G93" s="23">
        <v>0</v>
      </c>
      <c r="H93" s="23">
        <v>200</v>
      </c>
      <c r="I93" s="23">
        <v>0</v>
      </c>
      <c r="J93" s="44">
        <v>0</v>
      </c>
      <c r="K93" s="44">
        <v>0</v>
      </c>
      <c r="L93" s="44">
        <v>0</v>
      </c>
      <c r="M93" s="75">
        <v>0</v>
      </c>
      <c r="N93" s="83">
        <v>0</v>
      </c>
      <c r="O93" s="9">
        <v>0</v>
      </c>
      <c r="P93" s="9">
        <v>0</v>
      </c>
      <c r="Q93" s="9">
        <v>0</v>
      </c>
      <c r="R93" s="85">
        <v>0</v>
      </c>
      <c r="S93" s="10">
        <v>50</v>
      </c>
      <c r="T93" s="9">
        <v>50</v>
      </c>
      <c r="U93" s="9">
        <v>50</v>
      </c>
      <c r="V93" s="9">
        <v>50</v>
      </c>
      <c r="W93" s="14"/>
      <c r="X93" s="14"/>
      <c r="Y93" s="14"/>
      <c r="Z93" s="14"/>
      <c r="AA93" s="14"/>
      <c r="AB93" s="14"/>
      <c r="AC93" s="14"/>
      <c r="AD93" s="33">
        <f t="shared" si="2"/>
        <v>200</v>
      </c>
      <c r="AE93" s="61" t="s">
        <v>314</v>
      </c>
      <c r="AF93" s="37"/>
    </row>
    <row r="94" spans="1:32" ht="36">
      <c r="A94" s="59" t="s">
        <v>347</v>
      </c>
      <c r="B94" s="22" t="s">
        <v>348</v>
      </c>
      <c r="C94" s="22" t="s">
        <v>349</v>
      </c>
      <c r="D94" s="24">
        <v>45009</v>
      </c>
      <c r="E94" s="26"/>
      <c r="F94" s="23">
        <v>5</v>
      </c>
      <c r="G94" s="23">
        <v>0</v>
      </c>
      <c r="H94" s="23">
        <v>5</v>
      </c>
      <c r="I94" s="23">
        <v>0</v>
      </c>
      <c r="J94" s="44">
        <v>0</v>
      </c>
      <c r="K94" s="44">
        <v>0</v>
      </c>
      <c r="L94" s="44">
        <v>0</v>
      </c>
      <c r="M94" s="75">
        <v>0</v>
      </c>
      <c r="N94" s="83">
        <v>0</v>
      </c>
      <c r="O94" s="9">
        <v>0</v>
      </c>
      <c r="P94" s="9">
        <v>0</v>
      </c>
      <c r="Q94" s="9">
        <v>5</v>
      </c>
      <c r="R94" s="84"/>
      <c r="S94" s="13"/>
      <c r="T94" s="14"/>
      <c r="U94" s="14"/>
      <c r="V94" s="14"/>
      <c r="W94" s="14"/>
      <c r="X94" s="14"/>
      <c r="Y94" s="14"/>
      <c r="Z94" s="14"/>
      <c r="AA94" s="14"/>
      <c r="AB94" s="14"/>
      <c r="AC94" s="14"/>
      <c r="AD94" s="33">
        <f t="shared" si="2"/>
        <v>5</v>
      </c>
      <c r="AE94" s="61" t="s">
        <v>350</v>
      </c>
      <c r="AF94" s="37"/>
    </row>
    <row r="95" spans="1:32" ht="60">
      <c r="A95" s="59" t="s">
        <v>351</v>
      </c>
      <c r="B95" s="22" t="s">
        <v>352</v>
      </c>
      <c r="C95" s="22" t="s">
        <v>353</v>
      </c>
      <c r="D95" s="24">
        <v>44271</v>
      </c>
      <c r="E95" s="26"/>
      <c r="F95" s="23">
        <v>29</v>
      </c>
      <c r="G95" s="23">
        <v>0</v>
      </c>
      <c r="H95" s="23">
        <v>29</v>
      </c>
      <c r="I95" s="23">
        <v>0</v>
      </c>
      <c r="J95" s="44">
        <v>0</v>
      </c>
      <c r="K95" s="44">
        <v>29</v>
      </c>
      <c r="L95" s="14"/>
      <c r="M95" s="94"/>
      <c r="N95" s="88"/>
      <c r="O95" s="14"/>
      <c r="P95" s="14"/>
      <c r="Q95" s="14"/>
      <c r="R95" s="84"/>
      <c r="S95" s="13"/>
      <c r="T95" s="14"/>
      <c r="U95" s="14"/>
      <c r="V95" s="14"/>
      <c r="W95" s="14"/>
      <c r="X95" s="14"/>
      <c r="Y95" s="14"/>
      <c r="Z95" s="14"/>
      <c r="AA95" s="14"/>
      <c r="AB95" s="14"/>
      <c r="AC95" s="14"/>
      <c r="AD95" s="33">
        <f t="shared" ref="AD95:AD121" si="3">SUM(J95:AC95)</f>
        <v>29</v>
      </c>
      <c r="AE95" s="61" t="s">
        <v>52</v>
      </c>
      <c r="AF95" s="37"/>
    </row>
    <row r="96" spans="1:32" ht="60">
      <c r="A96" s="59" t="s">
        <v>354</v>
      </c>
      <c r="B96" s="22" t="s">
        <v>355</v>
      </c>
      <c r="C96" s="22" t="s">
        <v>356</v>
      </c>
      <c r="D96" s="24">
        <v>44001</v>
      </c>
      <c r="E96" s="26"/>
      <c r="F96" s="23">
        <v>9</v>
      </c>
      <c r="G96" s="23">
        <v>0</v>
      </c>
      <c r="H96" s="23">
        <v>9</v>
      </c>
      <c r="I96" s="23">
        <v>0</v>
      </c>
      <c r="J96" s="44">
        <v>0</v>
      </c>
      <c r="K96" s="44">
        <v>0</v>
      </c>
      <c r="L96" s="44">
        <v>0</v>
      </c>
      <c r="M96" s="75">
        <v>0</v>
      </c>
      <c r="N96" s="83">
        <v>0</v>
      </c>
      <c r="O96" s="9">
        <v>5</v>
      </c>
      <c r="P96" s="9">
        <v>4</v>
      </c>
      <c r="Q96" s="14"/>
      <c r="R96" s="84"/>
      <c r="S96" s="13"/>
      <c r="T96" s="14"/>
      <c r="U96" s="14"/>
      <c r="V96" s="14"/>
      <c r="W96" s="14"/>
      <c r="X96" s="14"/>
      <c r="Y96" s="14"/>
      <c r="Z96" s="14"/>
      <c r="AA96" s="14"/>
      <c r="AB96" s="14"/>
      <c r="AC96" s="14"/>
      <c r="AD96" s="33">
        <f t="shared" si="3"/>
        <v>9</v>
      </c>
      <c r="AE96" s="61" t="s">
        <v>91</v>
      </c>
      <c r="AF96" s="37"/>
    </row>
    <row r="97" spans="1:32" ht="48">
      <c r="A97" s="62" t="s">
        <v>357</v>
      </c>
      <c r="B97" s="22" t="s">
        <v>358</v>
      </c>
      <c r="C97" s="22" t="s">
        <v>359</v>
      </c>
      <c r="D97" s="24">
        <v>44064</v>
      </c>
      <c r="E97" s="26"/>
      <c r="F97" s="23">
        <v>11</v>
      </c>
      <c r="G97" s="23">
        <v>0</v>
      </c>
      <c r="H97" s="23">
        <v>10</v>
      </c>
      <c r="I97" s="23">
        <v>-1</v>
      </c>
      <c r="J97" s="44">
        <v>0</v>
      </c>
      <c r="K97" s="44">
        <v>11</v>
      </c>
      <c r="L97" s="14"/>
      <c r="M97" s="94"/>
      <c r="N97" s="88"/>
      <c r="O97" s="14"/>
      <c r="P97" s="14"/>
      <c r="Q97" s="14"/>
      <c r="R97" s="84"/>
      <c r="S97" s="13"/>
      <c r="T97" s="14"/>
      <c r="U97" s="14"/>
      <c r="V97" s="14"/>
      <c r="W97" s="14"/>
      <c r="X97" s="14"/>
      <c r="Y97" s="14"/>
      <c r="Z97" s="14"/>
      <c r="AA97" s="14"/>
      <c r="AB97" s="14"/>
      <c r="AC97" s="14"/>
      <c r="AD97" s="33">
        <f t="shared" si="3"/>
        <v>11</v>
      </c>
      <c r="AE97" s="61" t="s">
        <v>52</v>
      </c>
      <c r="AF97" s="37"/>
    </row>
    <row r="98" spans="1:32" ht="60">
      <c r="A98" s="59" t="s">
        <v>360</v>
      </c>
      <c r="B98" s="22" t="s">
        <v>361</v>
      </c>
      <c r="C98" s="22" t="s">
        <v>362</v>
      </c>
      <c r="D98" s="24">
        <v>44035</v>
      </c>
      <c r="E98" s="26"/>
      <c r="F98" s="23">
        <v>28</v>
      </c>
      <c r="G98" s="23">
        <v>0</v>
      </c>
      <c r="H98" s="23">
        <v>28</v>
      </c>
      <c r="I98" s="23">
        <v>0</v>
      </c>
      <c r="J98" s="44">
        <v>0</v>
      </c>
      <c r="K98" s="44">
        <v>28</v>
      </c>
      <c r="L98" s="14"/>
      <c r="M98" s="94"/>
      <c r="N98" s="88"/>
      <c r="O98" s="14"/>
      <c r="P98" s="14"/>
      <c r="Q98" s="14"/>
      <c r="R98" s="84"/>
      <c r="S98" s="13"/>
      <c r="T98" s="14"/>
      <c r="U98" s="14"/>
      <c r="V98" s="14"/>
      <c r="W98" s="14"/>
      <c r="X98" s="14"/>
      <c r="Y98" s="14"/>
      <c r="Z98" s="14"/>
      <c r="AA98" s="14"/>
      <c r="AB98" s="14"/>
      <c r="AC98" s="14"/>
      <c r="AD98" s="33">
        <f t="shared" si="3"/>
        <v>28</v>
      </c>
      <c r="AE98" s="61" t="s">
        <v>52</v>
      </c>
      <c r="AF98" s="37"/>
    </row>
    <row r="99" spans="1:32" ht="36">
      <c r="A99" s="59" t="s">
        <v>363</v>
      </c>
      <c r="B99" s="22" t="s">
        <v>364</v>
      </c>
      <c r="C99" s="22" t="s">
        <v>365</v>
      </c>
      <c r="D99" s="24">
        <v>44036</v>
      </c>
      <c r="E99" s="26"/>
      <c r="F99" s="23">
        <v>8</v>
      </c>
      <c r="G99" s="23">
        <v>0</v>
      </c>
      <c r="H99" s="23">
        <v>8</v>
      </c>
      <c r="I99" s="23">
        <v>0</v>
      </c>
      <c r="J99" s="44">
        <v>0</v>
      </c>
      <c r="K99" s="44">
        <v>5</v>
      </c>
      <c r="L99" s="44">
        <v>3</v>
      </c>
      <c r="M99" s="94"/>
      <c r="N99" s="88"/>
      <c r="O99" s="14"/>
      <c r="P99" s="14"/>
      <c r="Q99" s="14"/>
      <c r="R99" s="84"/>
      <c r="S99" s="13"/>
      <c r="T99" s="14"/>
      <c r="U99" s="14"/>
      <c r="V99" s="14"/>
      <c r="W99" s="14"/>
      <c r="X99" s="14"/>
      <c r="Y99" s="14"/>
      <c r="Z99" s="14"/>
      <c r="AA99" s="14"/>
      <c r="AB99" s="14"/>
      <c r="AC99" s="14"/>
      <c r="AD99" s="33">
        <f t="shared" si="3"/>
        <v>8</v>
      </c>
      <c r="AE99" s="61" t="s">
        <v>73</v>
      </c>
      <c r="AF99" s="37"/>
    </row>
    <row r="100" spans="1:32" ht="54.5" customHeight="1">
      <c r="A100" s="59" t="s">
        <v>366</v>
      </c>
      <c r="B100" s="22" t="s">
        <v>367</v>
      </c>
      <c r="C100" s="22" t="s">
        <v>368</v>
      </c>
      <c r="D100" s="24">
        <v>44007</v>
      </c>
      <c r="E100" s="26"/>
      <c r="F100" s="23">
        <v>22</v>
      </c>
      <c r="G100" s="23">
        <v>1</v>
      </c>
      <c r="H100" s="23">
        <v>21</v>
      </c>
      <c r="I100" s="23">
        <v>0</v>
      </c>
      <c r="J100" s="44">
        <v>7</v>
      </c>
      <c r="K100" s="44">
        <v>12</v>
      </c>
      <c r="L100" s="44">
        <v>0</v>
      </c>
      <c r="M100" s="75">
        <v>0</v>
      </c>
      <c r="N100" s="83">
        <v>1</v>
      </c>
      <c r="O100" s="14"/>
      <c r="P100" s="14"/>
      <c r="Q100" s="14"/>
      <c r="R100" s="84"/>
      <c r="S100" s="13"/>
      <c r="T100" s="14"/>
      <c r="U100" s="14"/>
      <c r="V100" s="14"/>
      <c r="W100" s="14"/>
      <c r="X100" s="14"/>
      <c r="Y100" s="14"/>
      <c r="Z100" s="14"/>
      <c r="AA100" s="14"/>
      <c r="AB100" s="14"/>
      <c r="AC100" s="14"/>
      <c r="AD100" s="33">
        <f t="shared" si="3"/>
        <v>20</v>
      </c>
      <c r="AE100" s="61" t="s">
        <v>369</v>
      </c>
      <c r="AF100" s="37"/>
    </row>
    <row r="101" spans="1:32" ht="48">
      <c r="A101" s="59" t="s">
        <v>370</v>
      </c>
      <c r="B101" s="22" t="s">
        <v>371</v>
      </c>
      <c r="C101" s="22" t="s">
        <v>372</v>
      </c>
      <c r="D101" s="25">
        <v>44304</v>
      </c>
      <c r="E101" s="26"/>
      <c r="F101" s="23">
        <v>5</v>
      </c>
      <c r="G101" s="23">
        <v>0</v>
      </c>
      <c r="H101" s="23">
        <v>5</v>
      </c>
      <c r="I101" s="23">
        <v>0</v>
      </c>
      <c r="J101" s="44">
        <v>5</v>
      </c>
      <c r="K101" s="44">
        <v>0</v>
      </c>
      <c r="L101" s="14"/>
      <c r="M101" s="94"/>
      <c r="N101" s="88"/>
      <c r="O101" s="14"/>
      <c r="P101" s="14"/>
      <c r="Q101" s="14"/>
      <c r="R101" s="84"/>
      <c r="S101" s="13"/>
      <c r="T101" s="14"/>
      <c r="U101" s="14"/>
      <c r="V101" s="14"/>
      <c r="W101" s="14"/>
      <c r="X101" s="14"/>
      <c r="Y101" s="14"/>
      <c r="Z101" s="14"/>
      <c r="AA101" s="14"/>
      <c r="AB101" s="14"/>
      <c r="AC101" s="14"/>
      <c r="AD101" s="33">
        <f t="shared" si="3"/>
        <v>5</v>
      </c>
      <c r="AE101" s="61" t="s">
        <v>373</v>
      </c>
      <c r="AF101" s="37"/>
    </row>
    <row r="102" spans="1:32" ht="75.75" customHeight="1">
      <c r="A102" s="59" t="s">
        <v>374</v>
      </c>
      <c r="B102" s="22" t="s">
        <v>375</v>
      </c>
      <c r="C102" s="22" t="s">
        <v>376</v>
      </c>
      <c r="D102" s="25">
        <v>45028</v>
      </c>
      <c r="E102" s="26"/>
      <c r="F102" s="23">
        <v>99</v>
      </c>
      <c r="G102" s="23">
        <v>0</v>
      </c>
      <c r="H102" s="23">
        <v>99</v>
      </c>
      <c r="I102" s="23">
        <v>0</v>
      </c>
      <c r="J102" s="44">
        <v>0</v>
      </c>
      <c r="K102" s="44">
        <v>0</v>
      </c>
      <c r="L102" s="44">
        <v>40</v>
      </c>
      <c r="M102" s="75">
        <v>59</v>
      </c>
      <c r="N102" s="88"/>
      <c r="O102" s="14"/>
      <c r="P102" s="14"/>
      <c r="Q102" s="14"/>
      <c r="R102" s="84"/>
      <c r="S102" s="13"/>
      <c r="T102" s="14"/>
      <c r="U102" s="14"/>
      <c r="V102" s="14"/>
      <c r="W102" s="14"/>
      <c r="X102" s="14"/>
      <c r="Y102" s="14"/>
      <c r="Z102" s="14"/>
      <c r="AA102" s="14"/>
      <c r="AB102" s="14"/>
      <c r="AC102" s="14"/>
      <c r="AD102" s="33">
        <f t="shared" si="3"/>
        <v>99</v>
      </c>
      <c r="AE102" s="61" t="s">
        <v>150</v>
      </c>
      <c r="AF102" s="37"/>
    </row>
    <row r="103" spans="1:32" ht="84">
      <c r="A103" s="59" t="s">
        <v>377</v>
      </c>
      <c r="B103" s="22" t="s">
        <v>378</v>
      </c>
      <c r="C103" s="22" t="s">
        <v>379</v>
      </c>
      <c r="D103" s="25">
        <v>45043</v>
      </c>
      <c r="E103" s="26"/>
      <c r="F103" s="23">
        <v>41</v>
      </c>
      <c r="G103" s="23">
        <v>0</v>
      </c>
      <c r="H103" s="23">
        <v>41</v>
      </c>
      <c r="I103" s="23">
        <v>0</v>
      </c>
      <c r="J103" s="44">
        <v>0</v>
      </c>
      <c r="K103" s="44">
        <v>0</v>
      </c>
      <c r="L103" s="44">
        <v>0</v>
      </c>
      <c r="M103" s="75">
        <v>0</v>
      </c>
      <c r="N103" s="83">
        <v>0</v>
      </c>
      <c r="O103" s="9">
        <v>14</v>
      </c>
      <c r="P103" s="9">
        <v>14</v>
      </c>
      <c r="Q103" s="9">
        <v>13</v>
      </c>
      <c r="R103" s="84"/>
      <c r="S103" s="13"/>
      <c r="T103" s="14"/>
      <c r="U103" s="14"/>
      <c r="V103" s="14"/>
      <c r="W103" s="14"/>
      <c r="X103" s="14"/>
      <c r="Y103" s="14"/>
      <c r="Z103" s="14"/>
      <c r="AA103" s="14"/>
      <c r="AB103" s="14"/>
      <c r="AC103" s="14"/>
      <c r="AD103" s="33">
        <f t="shared" si="3"/>
        <v>41</v>
      </c>
      <c r="AE103" s="61" t="s">
        <v>380</v>
      </c>
      <c r="AF103" s="37"/>
    </row>
    <row r="104" spans="1:32" ht="48">
      <c r="A104" s="59" t="s">
        <v>381</v>
      </c>
      <c r="B104" s="22" t="s">
        <v>382</v>
      </c>
      <c r="C104" s="22" t="s">
        <v>383</v>
      </c>
      <c r="D104" s="25">
        <v>45051</v>
      </c>
      <c r="E104" s="26"/>
      <c r="F104" s="23">
        <v>8</v>
      </c>
      <c r="G104" s="23">
        <v>0</v>
      </c>
      <c r="H104" s="23">
        <v>8</v>
      </c>
      <c r="I104" s="23">
        <v>0</v>
      </c>
      <c r="J104" s="44">
        <v>0</v>
      </c>
      <c r="K104" s="44">
        <v>0</v>
      </c>
      <c r="L104" s="44">
        <v>0</v>
      </c>
      <c r="M104" s="75">
        <v>0</v>
      </c>
      <c r="N104" s="83">
        <v>0</v>
      </c>
      <c r="O104" s="9">
        <v>0</v>
      </c>
      <c r="P104" s="9">
        <v>4</v>
      </c>
      <c r="Q104" s="9">
        <v>4</v>
      </c>
      <c r="R104" s="84"/>
      <c r="S104" s="13"/>
      <c r="T104" s="14"/>
      <c r="U104" s="14"/>
      <c r="V104" s="14"/>
      <c r="W104" s="14"/>
      <c r="X104" s="14"/>
      <c r="Y104" s="14"/>
      <c r="Z104" s="14"/>
      <c r="AA104" s="14"/>
      <c r="AB104" s="14"/>
      <c r="AC104" s="14"/>
      <c r="AD104" s="33">
        <f t="shared" si="3"/>
        <v>8</v>
      </c>
      <c r="AE104" s="61" t="s">
        <v>384</v>
      </c>
      <c r="AF104" s="37"/>
    </row>
    <row r="105" spans="1:32" ht="120">
      <c r="A105" s="59" t="s">
        <v>385</v>
      </c>
      <c r="B105" s="22" t="s">
        <v>386</v>
      </c>
      <c r="C105" s="22" t="s">
        <v>387</v>
      </c>
      <c r="D105" s="25">
        <v>45091</v>
      </c>
      <c r="E105" s="26"/>
      <c r="F105" s="23">
        <v>130</v>
      </c>
      <c r="G105" s="23">
        <v>0</v>
      </c>
      <c r="H105" s="23">
        <v>130</v>
      </c>
      <c r="I105" s="23">
        <v>0</v>
      </c>
      <c r="J105" s="44">
        <v>0</v>
      </c>
      <c r="K105" s="44">
        <v>0</v>
      </c>
      <c r="L105" s="44">
        <v>0</v>
      </c>
      <c r="M105" s="75">
        <v>0</v>
      </c>
      <c r="N105" s="83">
        <v>0</v>
      </c>
      <c r="O105" s="9">
        <v>0</v>
      </c>
      <c r="P105" s="9">
        <v>0</v>
      </c>
      <c r="Q105" s="9">
        <v>0</v>
      </c>
      <c r="R105" s="85">
        <v>0</v>
      </c>
      <c r="S105" s="10">
        <v>49</v>
      </c>
      <c r="T105" s="9">
        <v>49</v>
      </c>
      <c r="U105" s="9">
        <v>32</v>
      </c>
      <c r="V105" s="14"/>
      <c r="W105" s="14"/>
      <c r="X105" s="14"/>
      <c r="Y105" s="14"/>
      <c r="Z105" s="14"/>
      <c r="AA105" s="14"/>
      <c r="AB105" s="14"/>
      <c r="AC105" s="14"/>
      <c r="AD105" s="33">
        <f t="shared" si="3"/>
        <v>130</v>
      </c>
      <c r="AE105" s="61" t="s">
        <v>388</v>
      </c>
      <c r="AF105" s="37"/>
    </row>
    <row r="106" spans="1:32" ht="48">
      <c r="A106" s="59" t="s">
        <v>389</v>
      </c>
      <c r="B106" s="22" t="s">
        <v>390</v>
      </c>
      <c r="C106" s="22" t="s">
        <v>391</v>
      </c>
      <c r="D106" s="25">
        <v>45100</v>
      </c>
      <c r="E106" s="26"/>
      <c r="F106" s="23">
        <v>9</v>
      </c>
      <c r="G106" s="23">
        <v>0</v>
      </c>
      <c r="H106" s="23">
        <v>9</v>
      </c>
      <c r="I106" s="23">
        <v>0</v>
      </c>
      <c r="J106" s="44">
        <v>0</v>
      </c>
      <c r="K106" s="44">
        <v>0</v>
      </c>
      <c r="L106" s="44">
        <v>0</v>
      </c>
      <c r="M106" s="75">
        <v>0</v>
      </c>
      <c r="N106" s="83">
        <v>0</v>
      </c>
      <c r="O106" s="9">
        <v>9</v>
      </c>
      <c r="P106" s="14"/>
      <c r="Q106" s="14"/>
      <c r="R106" s="84"/>
      <c r="S106" s="13"/>
      <c r="T106" s="14"/>
      <c r="U106" s="14"/>
      <c r="V106" s="14"/>
      <c r="W106" s="14"/>
      <c r="X106" s="14"/>
      <c r="Y106" s="14"/>
      <c r="Z106" s="14"/>
      <c r="AA106" s="14"/>
      <c r="AB106" s="14"/>
      <c r="AC106" s="14"/>
      <c r="AD106" s="33">
        <f t="shared" si="3"/>
        <v>9</v>
      </c>
      <c r="AE106" s="61" t="s">
        <v>154</v>
      </c>
      <c r="AF106" s="37"/>
    </row>
    <row r="107" spans="1:32" ht="72">
      <c r="A107" s="59" t="s">
        <v>392</v>
      </c>
      <c r="B107" s="22" t="s">
        <v>393</v>
      </c>
      <c r="C107" s="22" t="s">
        <v>394</v>
      </c>
      <c r="D107" s="25">
        <v>45145</v>
      </c>
      <c r="E107" s="26"/>
      <c r="F107" s="23">
        <v>5</v>
      </c>
      <c r="G107" s="23">
        <v>0</v>
      </c>
      <c r="H107" s="23">
        <v>5</v>
      </c>
      <c r="I107" s="23">
        <v>0</v>
      </c>
      <c r="J107" s="44">
        <v>0</v>
      </c>
      <c r="K107" s="44">
        <v>0</v>
      </c>
      <c r="L107" s="44">
        <v>0</v>
      </c>
      <c r="M107" s="75">
        <v>2</v>
      </c>
      <c r="N107" s="83">
        <v>3</v>
      </c>
      <c r="O107" s="14"/>
      <c r="P107" s="14"/>
      <c r="Q107" s="14"/>
      <c r="R107" s="84"/>
      <c r="S107" s="13"/>
      <c r="T107" s="14"/>
      <c r="U107" s="14"/>
      <c r="V107" s="14"/>
      <c r="W107" s="14"/>
      <c r="X107" s="14"/>
      <c r="Y107" s="14"/>
      <c r="Z107" s="14"/>
      <c r="AA107" s="14"/>
      <c r="AB107" s="14"/>
      <c r="AC107" s="14"/>
      <c r="AD107" s="33">
        <f t="shared" si="3"/>
        <v>5</v>
      </c>
      <c r="AE107" s="61" t="s">
        <v>395</v>
      </c>
      <c r="AF107" s="37"/>
    </row>
    <row r="108" spans="1:32" ht="72">
      <c r="A108" s="59" t="s">
        <v>396</v>
      </c>
      <c r="B108" s="22" t="s">
        <v>397</v>
      </c>
      <c r="C108" s="22" t="s">
        <v>398</v>
      </c>
      <c r="D108" s="25">
        <v>45148</v>
      </c>
      <c r="E108" s="26"/>
      <c r="F108" s="23">
        <v>24</v>
      </c>
      <c r="G108" s="23">
        <v>18</v>
      </c>
      <c r="H108" s="23">
        <v>6</v>
      </c>
      <c r="I108" s="23">
        <v>0</v>
      </c>
      <c r="J108" s="44">
        <v>0</v>
      </c>
      <c r="K108" s="44">
        <v>0</v>
      </c>
      <c r="L108" s="44">
        <v>0</v>
      </c>
      <c r="M108" s="75">
        <v>0</v>
      </c>
      <c r="N108" s="83">
        <v>-18</v>
      </c>
      <c r="O108" s="9">
        <v>0</v>
      </c>
      <c r="P108" s="9">
        <v>24</v>
      </c>
      <c r="Q108" s="14"/>
      <c r="R108" s="84"/>
      <c r="S108" s="13"/>
      <c r="T108" s="14"/>
      <c r="U108" s="14"/>
      <c r="V108" s="14"/>
      <c r="W108" s="14"/>
      <c r="X108" s="14"/>
      <c r="Y108" s="14"/>
      <c r="Z108" s="14"/>
      <c r="AA108" s="14"/>
      <c r="AB108" s="14"/>
      <c r="AC108" s="14"/>
      <c r="AD108" s="33">
        <f t="shared" si="3"/>
        <v>6</v>
      </c>
      <c r="AE108" s="61" t="s">
        <v>121</v>
      </c>
      <c r="AF108" s="37"/>
    </row>
    <row r="109" spans="1:32" ht="209" customHeight="1">
      <c r="A109" s="59" t="s">
        <v>399</v>
      </c>
      <c r="B109" s="22" t="s">
        <v>400</v>
      </c>
      <c r="C109" s="22" t="s">
        <v>401</v>
      </c>
      <c r="D109" s="25">
        <v>45180</v>
      </c>
      <c r="E109" s="26"/>
      <c r="F109" s="23">
        <v>1200</v>
      </c>
      <c r="G109" s="23">
        <v>0</v>
      </c>
      <c r="H109" s="23">
        <v>1200</v>
      </c>
      <c r="I109" s="23">
        <v>0</v>
      </c>
      <c r="J109" s="44">
        <v>0</v>
      </c>
      <c r="K109" s="44">
        <v>0</v>
      </c>
      <c r="L109" s="44">
        <v>0</v>
      </c>
      <c r="M109" s="75">
        <v>0</v>
      </c>
      <c r="N109" s="83">
        <v>0</v>
      </c>
      <c r="O109" s="9">
        <v>0</v>
      </c>
      <c r="P109" s="9">
        <v>0</v>
      </c>
      <c r="Q109" s="9">
        <v>0</v>
      </c>
      <c r="R109" s="85">
        <v>0</v>
      </c>
      <c r="S109" s="10">
        <v>110</v>
      </c>
      <c r="T109" s="9">
        <v>110</v>
      </c>
      <c r="U109" s="9">
        <v>110</v>
      </c>
      <c r="V109" s="9">
        <v>100</v>
      </c>
      <c r="W109" s="9">
        <v>110</v>
      </c>
      <c r="X109" s="9">
        <v>110</v>
      </c>
      <c r="Y109" s="9">
        <v>110</v>
      </c>
      <c r="Z109" s="9">
        <v>110</v>
      </c>
      <c r="AA109" s="9">
        <v>110</v>
      </c>
      <c r="AB109" s="9">
        <v>110</v>
      </c>
      <c r="AC109" s="9">
        <v>110</v>
      </c>
      <c r="AD109" s="33">
        <f t="shared" si="3"/>
        <v>1200</v>
      </c>
      <c r="AE109" s="61" t="s">
        <v>402</v>
      </c>
      <c r="AF109" s="37"/>
    </row>
    <row r="110" spans="1:32" ht="38.25" customHeight="1">
      <c r="A110" s="59" t="s">
        <v>403</v>
      </c>
      <c r="B110" s="22" t="s">
        <v>404</v>
      </c>
      <c r="C110" s="22" t="s">
        <v>405</v>
      </c>
      <c r="D110" s="25">
        <v>45184</v>
      </c>
      <c r="E110" s="26"/>
      <c r="F110" s="23">
        <v>111</v>
      </c>
      <c r="G110" s="23">
        <v>0</v>
      </c>
      <c r="H110" s="23">
        <v>111</v>
      </c>
      <c r="I110" s="23">
        <v>0</v>
      </c>
      <c r="J110" s="44">
        <v>0</v>
      </c>
      <c r="K110" s="44">
        <v>0</v>
      </c>
      <c r="L110" s="44">
        <v>0</v>
      </c>
      <c r="M110" s="75">
        <v>0</v>
      </c>
      <c r="N110" s="83">
        <v>0</v>
      </c>
      <c r="O110" s="9">
        <v>28</v>
      </c>
      <c r="P110" s="9">
        <v>28</v>
      </c>
      <c r="Q110" s="9">
        <v>28</v>
      </c>
      <c r="R110" s="85">
        <v>27</v>
      </c>
      <c r="S110" s="13"/>
      <c r="T110" s="14"/>
      <c r="U110" s="14"/>
      <c r="V110" s="14"/>
      <c r="W110" s="14"/>
      <c r="X110" s="14"/>
      <c r="Y110" s="14"/>
      <c r="Z110" s="14"/>
      <c r="AA110" s="14"/>
      <c r="AB110" s="14"/>
      <c r="AC110" s="14"/>
      <c r="AD110" s="33">
        <f t="shared" si="3"/>
        <v>111</v>
      </c>
      <c r="AE110" s="61" t="s">
        <v>154</v>
      </c>
      <c r="AF110" s="37"/>
    </row>
    <row r="111" spans="1:32" ht="48">
      <c r="A111" s="59" t="s">
        <v>406</v>
      </c>
      <c r="B111" s="22" t="s">
        <v>407</v>
      </c>
      <c r="C111" s="22" t="s">
        <v>408</v>
      </c>
      <c r="D111" s="25">
        <v>45217</v>
      </c>
      <c r="E111" s="26"/>
      <c r="F111" s="23">
        <v>5</v>
      </c>
      <c r="G111" s="23">
        <v>0</v>
      </c>
      <c r="H111" s="23">
        <v>5</v>
      </c>
      <c r="I111" s="23">
        <v>0</v>
      </c>
      <c r="J111" s="44">
        <v>0</v>
      </c>
      <c r="K111" s="44">
        <v>0</v>
      </c>
      <c r="L111" s="44">
        <v>4</v>
      </c>
      <c r="M111" s="75">
        <v>1</v>
      </c>
      <c r="N111" s="88"/>
      <c r="O111" s="14"/>
      <c r="P111" s="14"/>
      <c r="Q111" s="14"/>
      <c r="R111" s="84"/>
      <c r="S111" s="13"/>
      <c r="T111" s="14"/>
      <c r="U111" s="14"/>
      <c r="V111" s="14"/>
      <c r="W111" s="14"/>
      <c r="X111" s="14"/>
      <c r="Y111" s="14"/>
      <c r="Z111" s="14"/>
      <c r="AA111" s="14"/>
      <c r="AB111" s="14"/>
      <c r="AC111" s="14"/>
      <c r="AD111" s="33">
        <f t="shared" si="3"/>
        <v>5</v>
      </c>
      <c r="AE111" s="61" t="s">
        <v>150</v>
      </c>
      <c r="AF111" s="37"/>
    </row>
    <row r="112" spans="1:32" ht="96">
      <c r="A112" s="59" t="s">
        <v>409</v>
      </c>
      <c r="B112" s="22" t="s">
        <v>410</v>
      </c>
      <c r="C112" s="22" t="s">
        <v>411</v>
      </c>
      <c r="D112" s="25">
        <v>45230</v>
      </c>
      <c r="E112" s="26"/>
      <c r="F112" s="23">
        <v>25</v>
      </c>
      <c r="G112" s="23">
        <v>31</v>
      </c>
      <c r="H112" s="23">
        <v>-6</v>
      </c>
      <c r="I112" s="23">
        <v>0</v>
      </c>
      <c r="J112" s="44">
        <v>0</v>
      </c>
      <c r="K112" s="44">
        <v>0</v>
      </c>
      <c r="L112" s="44">
        <v>0</v>
      </c>
      <c r="M112" s="75">
        <v>0</v>
      </c>
      <c r="N112" s="83">
        <v>-31</v>
      </c>
      <c r="O112" s="9">
        <v>25</v>
      </c>
      <c r="P112" s="14"/>
      <c r="Q112" s="14"/>
      <c r="R112" s="84"/>
      <c r="S112" s="13"/>
      <c r="T112" s="14"/>
      <c r="U112" s="14"/>
      <c r="V112" s="14"/>
      <c r="W112" s="14"/>
      <c r="X112" s="14"/>
      <c r="Y112" s="14"/>
      <c r="Z112" s="14"/>
      <c r="AA112" s="14"/>
      <c r="AB112" s="14"/>
      <c r="AC112" s="14"/>
      <c r="AD112" s="33">
        <f t="shared" si="3"/>
        <v>-6</v>
      </c>
      <c r="AE112" s="61" t="s">
        <v>412</v>
      </c>
      <c r="AF112" s="37"/>
    </row>
    <row r="113" spans="1:32" ht="84">
      <c r="A113" s="59" t="s">
        <v>413</v>
      </c>
      <c r="B113" s="22" t="s">
        <v>414</v>
      </c>
      <c r="C113" s="22" t="s">
        <v>415</v>
      </c>
      <c r="D113" s="25">
        <v>45219</v>
      </c>
      <c r="E113" s="26"/>
      <c r="F113" s="23">
        <v>100</v>
      </c>
      <c r="G113" s="23">
        <v>0</v>
      </c>
      <c r="H113" s="23">
        <v>100</v>
      </c>
      <c r="I113" s="23">
        <v>0</v>
      </c>
      <c r="J113" s="44">
        <v>0</v>
      </c>
      <c r="K113" s="44">
        <v>0</v>
      </c>
      <c r="L113" s="44">
        <v>0</v>
      </c>
      <c r="M113" s="75">
        <v>0</v>
      </c>
      <c r="N113" s="83">
        <v>20</v>
      </c>
      <c r="O113" s="9">
        <v>20</v>
      </c>
      <c r="P113" s="9">
        <v>20</v>
      </c>
      <c r="Q113" s="9">
        <v>20</v>
      </c>
      <c r="R113" s="85">
        <v>20</v>
      </c>
      <c r="S113" s="13"/>
      <c r="T113" s="14"/>
      <c r="U113" s="14"/>
      <c r="V113" s="14"/>
      <c r="W113" s="14"/>
      <c r="X113" s="14"/>
      <c r="Y113" s="14"/>
      <c r="Z113" s="14"/>
      <c r="AA113" s="14"/>
      <c r="AB113" s="14"/>
      <c r="AC113" s="14"/>
      <c r="AD113" s="33">
        <f t="shared" si="3"/>
        <v>100</v>
      </c>
      <c r="AE113" s="61" t="s">
        <v>416</v>
      </c>
      <c r="AF113" s="37"/>
    </row>
    <row r="114" spans="1:32" ht="72">
      <c r="A114" s="59" t="s">
        <v>417</v>
      </c>
      <c r="B114" s="22" t="s">
        <v>418</v>
      </c>
      <c r="C114" s="22" t="s">
        <v>419</v>
      </c>
      <c r="D114" s="25">
        <v>45264</v>
      </c>
      <c r="E114" s="26"/>
      <c r="F114" s="23">
        <v>6</v>
      </c>
      <c r="G114" s="23">
        <v>0</v>
      </c>
      <c r="H114" s="23">
        <v>6</v>
      </c>
      <c r="I114" s="23">
        <v>0</v>
      </c>
      <c r="J114" s="44">
        <v>0</v>
      </c>
      <c r="K114" s="44">
        <v>0</v>
      </c>
      <c r="L114" s="44">
        <v>0</v>
      </c>
      <c r="M114" s="75">
        <v>0</v>
      </c>
      <c r="N114" s="83">
        <v>0</v>
      </c>
      <c r="O114" s="9">
        <v>3</v>
      </c>
      <c r="P114" s="9">
        <v>3</v>
      </c>
      <c r="Q114" s="14"/>
      <c r="R114" s="84"/>
      <c r="S114" s="13"/>
      <c r="T114" s="14"/>
      <c r="U114" s="14"/>
      <c r="V114" s="14"/>
      <c r="W114" s="14"/>
      <c r="X114" s="14"/>
      <c r="Y114" s="14"/>
      <c r="Z114" s="14"/>
      <c r="AA114" s="14"/>
      <c r="AB114" s="14"/>
      <c r="AC114" s="14"/>
      <c r="AD114" s="33">
        <f t="shared" si="3"/>
        <v>6</v>
      </c>
      <c r="AE114" s="61" t="s">
        <v>420</v>
      </c>
      <c r="AF114" s="37"/>
    </row>
    <row r="115" spans="1:32" ht="45" customHeight="1">
      <c r="A115" s="59" t="s">
        <v>421</v>
      </c>
      <c r="B115" s="22" t="s">
        <v>422</v>
      </c>
      <c r="C115" s="22" t="s">
        <v>423</v>
      </c>
      <c r="D115" s="25">
        <v>45275</v>
      </c>
      <c r="E115" s="26"/>
      <c r="F115" s="23">
        <v>5</v>
      </c>
      <c r="G115" s="23">
        <v>0</v>
      </c>
      <c r="H115" s="23">
        <v>5</v>
      </c>
      <c r="I115" s="23">
        <v>0</v>
      </c>
      <c r="J115" s="44">
        <v>0</v>
      </c>
      <c r="K115" s="44">
        <v>0</v>
      </c>
      <c r="L115" s="44">
        <v>0</v>
      </c>
      <c r="M115" s="75">
        <v>5</v>
      </c>
      <c r="N115" s="88"/>
      <c r="O115" s="14"/>
      <c r="P115" s="14"/>
      <c r="Q115" s="14"/>
      <c r="R115" s="84"/>
      <c r="S115" s="13"/>
      <c r="T115" s="14"/>
      <c r="U115" s="14"/>
      <c r="V115" s="14"/>
      <c r="W115" s="14"/>
      <c r="X115" s="14"/>
      <c r="Y115" s="14"/>
      <c r="Z115" s="14"/>
      <c r="AA115" s="14"/>
      <c r="AB115" s="14"/>
      <c r="AC115" s="14"/>
      <c r="AD115" s="33">
        <f t="shared" si="3"/>
        <v>5</v>
      </c>
      <c r="AE115" s="61" t="s">
        <v>424</v>
      </c>
      <c r="AF115" s="37"/>
    </row>
    <row r="116" spans="1:32" ht="48">
      <c r="A116" s="59" t="s">
        <v>425</v>
      </c>
      <c r="B116" s="22" t="s">
        <v>426</v>
      </c>
      <c r="C116" s="22" t="s">
        <v>427</v>
      </c>
      <c r="D116" s="25">
        <v>45341</v>
      </c>
      <c r="E116" s="26"/>
      <c r="F116" s="23">
        <v>5</v>
      </c>
      <c r="G116" s="23">
        <v>0</v>
      </c>
      <c r="H116" s="23">
        <v>5</v>
      </c>
      <c r="I116" s="23">
        <v>0</v>
      </c>
      <c r="J116" s="44">
        <v>0</v>
      </c>
      <c r="K116" s="44">
        <v>0</v>
      </c>
      <c r="L116" s="44">
        <v>0</v>
      </c>
      <c r="M116" s="75">
        <v>0</v>
      </c>
      <c r="N116" s="83">
        <v>0</v>
      </c>
      <c r="O116" s="9">
        <v>0</v>
      </c>
      <c r="P116" s="9">
        <v>5</v>
      </c>
      <c r="Q116" s="14"/>
      <c r="R116" s="84"/>
      <c r="S116" s="13"/>
      <c r="T116" s="14"/>
      <c r="U116" s="14"/>
      <c r="V116" s="14"/>
      <c r="W116" s="14"/>
      <c r="X116" s="14"/>
      <c r="Y116" s="14"/>
      <c r="Z116" s="14"/>
      <c r="AA116" s="14"/>
      <c r="AB116" s="14"/>
      <c r="AC116" s="14"/>
      <c r="AD116" s="33">
        <f t="shared" si="3"/>
        <v>5</v>
      </c>
      <c r="AE116" s="61" t="s">
        <v>121</v>
      </c>
      <c r="AF116" s="37"/>
    </row>
    <row r="117" spans="1:32" ht="41.5" customHeight="1">
      <c r="A117" s="59" t="s">
        <v>428</v>
      </c>
      <c r="B117" s="22" t="s">
        <v>429</v>
      </c>
      <c r="C117" s="22" t="s">
        <v>430</v>
      </c>
      <c r="D117" s="25">
        <v>45342</v>
      </c>
      <c r="E117" s="26"/>
      <c r="F117" s="23">
        <v>7</v>
      </c>
      <c r="G117" s="23">
        <v>0</v>
      </c>
      <c r="H117" s="23">
        <v>7</v>
      </c>
      <c r="I117" s="23">
        <v>0</v>
      </c>
      <c r="J117" s="44">
        <v>0</v>
      </c>
      <c r="K117" s="44">
        <v>0</v>
      </c>
      <c r="L117" s="44">
        <v>0</v>
      </c>
      <c r="M117" s="75">
        <v>0</v>
      </c>
      <c r="N117" s="83">
        <v>3</v>
      </c>
      <c r="O117" s="9">
        <v>4</v>
      </c>
      <c r="P117" s="14"/>
      <c r="Q117" s="14"/>
      <c r="R117" s="84"/>
      <c r="S117" s="13"/>
      <c r="T117" s="14"/>
      <c r="U117" s="14"/>
      <c r="V117" s="14"/>
      <c r="W117" s="14"/>
      <c r="X117" s="14"/>
      <c r="Y117" s="14"/>
      <c r="Z117" s="14"/>
      <c r="AA117" s="14"/>
      <c r="AB117" s="14"/>
      <c r="AC117" s="14"/>
      <c r="AD117" s="33">
        <f t="shared" si="3"/>
        <v>7</v>
      </c>
      <c r="AE117" s="61" t="s">
        <v>431</v>
      </c>
      <c r="AF117" s="37"/>
    </row>
    <row r="118" spans="1:32" ht="48">
      <c r="A118" s="59" t="s">
        <v>432</v>
      </c>
      <c r="B118" s="22" t="s">
        <v>433</v>
      </c>
      <c r="C118" s="22" t="s">
        <v>434</v>
      </c>
      <c r="D118" s="25">
        <v>45350</v>
      </c>
      <c r="E118" s="26"/>
      <c r="F118" s="23">
        <v>9</v>
      </c>
      <c r="G118" s="23">
        <v>0</v>
      </c>
      <c r="H118" s="23">
        <v>9</v>
      </c>
      <c r="I118" s="23">
        <v>0</v>
      </c>
      <c r="J118" s="44">
        <v>0</v>
      </c>
      <c r="K118" s="44">
        <v>0</v>
      </c>
      <c r="L118" s="44">
        <v>0</v>
      </c>
      <c r="M118" s="75">
        <v>0</v>
      </c>
      <c r="N118" s="83">
        <v>0</v>
      </c>
      <c r="O118" s="9">
        <v>0</v>
      </c>
      <c r="P118" s="9">
        <v>4</v>
      </c>
      <c r="Q118" s="9">
        <v>5</v>
      </c>
      <c r="R118" s="84"/>
      <c r="S118" s="13"/>
      <c r="T118" s="14"/>
      <c r="U118" s="14"/>
      <c r="V118" s="14"/>
      <c r="W118" s="14"/>
      <c r="X118" s="14"/>
      <c r="Y118" s="14"/>
      <c r="Z118" s="14"/>
      <c r="AA118" s="14"/>
      <c r="AB118" s="14"/>
      <c r="AC118" s="14"/>
      <c r="AD118" s="33">
        <f t="shared" si="3"/>
        <v>9</v>
      </c>
      <c r="AE118" s="61" t="s">
        <v>435</v>
      </c>
      <c r="AF118" s="37"/>
    </row>
    <row r="119" spans="1:32" ht="60">
      <c r="A119" s="59" t="s">
        <v>436</v>
      </c>
      <c r="B119" s="22" t="s">
        <v>437</v>
      </c>
      <c r="C119" s="22" t="s">
        <v>438</v>
      </c>
      <c r="D119" s="25">
        <v>45348</v>
      </c>
      <c r="E119" s="26"/>
      <c r="F119" s="23">
        <v>40</v>
      </c>
      <c r="G119" s="23">
        <v>0</v>
      </c>
      <c r="H119" s="23">
        <v>40</v>
      </c>
      <c r="I119" s="23">
        <v>0</v>
      </c>
      <c r="J119" s="44">
        <v>0</v>
      </c>
      <c r="K119" s="44">
        <v>0</v>
      </c>
      <c r="L119" s="44">
        <v>0</v>
      </c>
      <c r="M119" s="75">
        <v>0</v>
      </c>
      <c r="N119" s="83">
        <v>0</v>
      </c>
      <c r="O119" s="9">
        <v>0</v>
      </c>
      <c r="P119" s="9">
        <v>0</v>
      </c>
      <c r="Q119" s="9">
        <v>0</v>
      </c>
      <c r="R119" s="85">
        <v>0</v>
      </c>
      <c r="S119" s="10">
        <v>20</v>
      </c>
      <c r="T119" s="9">
        <v>20</v>
      </c>
      <c r="U119" s="14"/>
      <c r="V119" s="14"/>
      <c r="W119" s="14"/>
      <c r="X119" s="14"/>
      <c r="Y119" s="14"/>
      <c r="Z119" s="14"/>
      <c r="AA119" s="14"/>
      <c r="AB119" s="14"/>
      <c r="AC119" s="14"/>
      <c r="AD119" s="33">
        <f t="shared" si="3"/>
        <v>40</v>
      </c>
      <c r="AE119" s="61" t="s">
        <v>439</v>
      </c>
      <c r="AF119" s="37"/>
    </row>
    <row r="120" spans="1:32" ht="72">
      <c r="A120" s="59" t="s">
        <v>440</v>
      </c>
      <c r="B120" s="22" t="s">
        <v>441</v>
      </c>
      <c r="C120" s="22" t="s">
        <v>442</v>
      </c>
      <c r="D120" s="25">
        <v>45378</v>
      </c>
      <c r="E120" s="26"/>
      <c r="F120" s="23">
        <v>160</v>
      </c>
      <c r="G120" s="23">
        <v>0</v>
      </c>
      <c r="H120" s="23">
        <v>160</v>
      </c>
      <c r="I120" s="23">
        <v>0</v>
      </c>
      <c r="J120" s="44">
        <v>0</v>
      </c>
      <c r="K120" s="44">
        <v>0</v>
      </c>
      <c r="L120" s="44">
        <v>0</v>
      </c>
      <c r="M120" s="75">
        <v>0</v>
      </c>
      <c r="N120" s="83">
        <v>0</v>
      </c>
      <c r="O120" s="9">
        <v>40</v>
      </c>
      <c r="P120" s="9">
        <v>40</v>
      </c>
      <c r="Q120" s="9">
        <v>40</v>
      </c>
      <c r="R120" s="85">
        <v>40</v>
      </c>
      <c r="S120" s="13"/>
      <c r="T120" s="14"/>
      <c r="U120" s="14"/>
      <c r="V120" s="14"/>
      <c r="W120" s="14"/>
      <c r="X120" s="14"/>
      <c r="Y120" s="14"/>
      <c r="Z120" s="14"/>
      <c r="AA120" s="14"/>
      <c r="AB120" s="14"/>
      <c r="AC120" s="14"/>
      <c r="AD120" s="33">
        <f t="shared" si="3"/>
        <v>160</v>
      </c>
      <c r="AE120" s="61" t="s">
        <v>443</v>
      </c>
      <c r="AF120" s="37"/>
    </row>
    <row r="121" spans="1:32" ht="48">
      <c r="A121" s="59" t="s">
        <v>444</v>
      </c>
      <c r="B121" s="22" t="s">
        <v>445</v>
      </c>
      <c r="C121" s="22" t="s">
        <v>446</v>
      </c>
      <c r="D121" s="25">
        <v>45364</v>
      </c>
      <c r="E121" s="26"/>
      <c r="F121" s="23">
        <v>40</v>
      </c>
      <c r="G121" s="23">
        <v>0</v>
      </c>
      <c r="H121" s="23">
        <v>40</v>
      </c>
      <c r="I121" s="23">
        <v>0</v>
      </c>
      <c r="J121" s="44">
        <v>0</v>
      </c>
      <c r="K121" s="44">
        <v>0</v>
      </c>
      <c r="L121" s="44">
        <v>0</v>
      </c>
      <c r="M121" s="75">
        <v>0</v>
      </c>
      <c r="N121" s="83">
        <v>0</v>
      </c>
      <c r="O121" s="9">
        <v>0</v>
      </c>
      <c r="P121" s="9">
        <v>10</v>
      </c>
      <c r="Q121" s="9">
        <v>15</v>
      </c>
      <c r="R121" s="85">
        <v>15</v>
      </c>
      <c r="S121" s="13"/>
      <c r="T121" s="14"/>
      <c r="U121" s="14"/>
      <c r="V121" s="14"/>
      <c r="W121" s="14"/>
      <c r="X121" s="14"/>
      <c r="Y121" s="14"/>
      <c r="Z121" s="14"/>
      <c r="AA121" s="14"/>
      <c r="AB121" s="14"/>
      <c r="AC121" s="14"/>
      <c r="AD121" s="33">
        <f t="shared" si="3"/>
        <v>40</v>
      </c>
      <c r="AE121" s="61" t="s">
        <v>121</v>
      </c>
      <c r="AF121" s="37"/>
    </row>
    <row r="122" spans="1:32" ht="45.75" customHeight="1">
      <c r="A122" s="59" t="s">
        <v>447</v>
      </c>
      <c r="B122" s="22" t="s">
        <v>448</v>
      </c>
      <c r="C122" s="22" t="s">
        <v>449</v>
      </c>
      <c r="D122" s="25">
        <v>45196</v>
      </c>
      <c r="E122" s="26"/>
      <c r="F122" s="23">
        <v>12</v>
      </c>
      <c r="G122" s="23">
        <v>0</v>
      </c>
      <c r="H122" s="23">
        <v>12</v>
      </c>
      <c r="I122" s="23">
        <v>0</v>
      </c>
      <c r="J122" s="44">
        <v>0</v>
      </c>
      <c r="K122" s="44">
        <v>0</v>
      </c>
      <c r="L122" s="44">
        <v>0</v>
      </c>
      <c r="M122" s="75">
        <v>0</v>
      </c>
      <c r="N122" s="83">
        <v>0</v>
      </c>
      <c r="O122" s="9">
        <v>0</v>
      </c>
      <c r="P122" s="9">
        <v>0</v>
      </c>
      <c r="Q122" s="9">
        <v>0</v>
      </c>
      <c r="R122" s="85">
        <v>0</v>
      </c>
      <c r="S122" s="10">
        <v>12</v>
      </c>
      <c r="T122" s="14"/>
      <c r="U122" s="14"/>
      <c r="V122" s="14"/>
      <c r="W122" s="14"/>
      <c r="X122" s="14"/>
      <c r="Y122" s="14"/>
      <c r="Z122" s="14"/>
      <c r="AA122" s="14"/>
      <c r="AB122" s="14"/>
      <c r="AC122" s="14"/>
      <c r="AD122" s="33">
        <f t="shared" ref="AD122:AD158" si="4">SUM(J122:AC122)</f>
        <v>12</v>
      </c>
      <c r="AE122" s="61" t="s">
        <v>450</v>
      </c>
      <c r="AF122" s="37"/>
    </row>
    <row r="123" spans="1:32" ht="96">
      <c r="A123" s="59" t="s">
        <v>451</v>
      </c>
      <c r="B123" s="22" t="s">
        <v>452</v>
      </c>
      <c r="C123" s="22" t="s">
        <v>453</v>
      </c>
      <c r="D123" s="25">
        <v>45387</v>
      </c>
      <c r="E123" s="26"/>
      <c r="F123" s="23">
        <v>14</v>
      </c>
      <c r="G123" s="23">
        <v>0</v>
      </c>
      <c r="H123" s="23">
        <v>14</v>
      </c>
      <c r="I123" s="23">
        <v>0</v>
      </c>
      <c r="J123" s="44">
        <v>0</v>
      </c>
      <c r="K123" s="44">
        <v>0</v>
      </c>
      <c r="L123" s="44">
        <v>0</v>
      </c>
      <c r="M123" s="75">
        <v>0</v>
      </c>
      <c r="N123" s="83">
        <v>0</v>
      </c>
      <c r="O123" s="9">
        <v>4</v>
      </c>
      <c r="P123" s="9">
        <v>5</v>
      </c>
      <c r="Q123" s="9">
        <v>5</v>
      </c>
      <c r="R123" s="84"/>
      <c r="S123" s="13"/>
      <c r="T123" s="14"/>
      <c r="U123" s="14"/>
      <c r="V123" s="14"/>
      <c r="W123" s="14"/>
      <c r="X123" s="14"/>
      <c r="Y123" s="14"/>
      <c r="Z123" s="14"/>
      <c r="AA123" s="14"/>
      <c r="AB123" s="14"/>
      <c r="AC123" s="14"/>
      <c r="AD123" s="33">
        <f t="shared" si="4"/>
        <v>14</v>
      </c>
      <c r="AE123" s="61" t="s">
        <v>454</v>
      </c>
      <c r="AF123" s="37"/>
    </row>
    <row r="124" spans="1:32" ht="51" customHeight="1">
      <c r="A124" s="59" t="s">
        <v>455</v>
      </c>
      <c r="B124" s="22" t="s">
        <v>456</v>
      </c>
      <c r="C124" s="22" t="s">
        <v>457</v>
      </c>
      <c r="D124" s="25">
        <v>45392</v>
      </c>
      <c r="E124" s="26"/>
      <c r="F124" s="23">
        <v>55</v>
      </c>
      <c r="G124" s="23">
        <v>0</v>
      </c>
      <c r="H124" s="23">
        <v>55</v>
      </c>
      <c r="I124" s="23">
        <v>0</v>
      </c>
      <c r="J124" s="44">
        <v>0</v>
      </c>
      <c r="K124" s="44">
        <v>0</v>
      </c>
      <c r="L124" s="44">
        <v>0</v>
      </c>
      <c r="M124" s="75">
        <v>0</v>
      </c>
      <c r="N124" s="83">
        <v>0</v>
      </c>
      <c r="O124" s="9">
        <v>0</v>
      </c>
      <c r="P124" s="9">
        <v>0</v>
      </c>
      <c r="Q124" s="9">
        <v>0</v>
      </c>
      <c r="R124" s="85">
        <v>0</v>
      </c>
      <c r="S124" s="10">
        <v>20</v>
      </c>
      <c r="T124" s="9">
        <v>20</v>
      </c>
      <c r="U124" s="9">
        <v>15</v>
      </c>
      <c r="V124" s="14"/>
      <c r="W124" s="14"/>
      <c r="X124" s="14"/>
      <c r="Y124" s="14"/>
      <c r="Z124" s="14"/>
      <c r="AA124" s="14"/>
      <c r="AB124" s="14"/>
      <c r="AC124" s="14"/>
      <c r="AD124" s="33">
        <f t="shared" si="4"/>
        <v>55</v>
      </c>
      <c r="AE124" s="61" t="s">
        <v>458</v>
      </c>
      <c r="AF124" s="37"/>
    </row>
    <row r="125" spans="1:32" ht="48">
      <c r="A125" s="59" t="s">
        <v>459</v>
      </c>
      <c r="B125" s="22" t="s">
        <v>460</v>
      </c>
      <c r="C125" s="22" t="s">
        <v>461</v>
      </c>
      <c r="D125" s="25">
        <v>45429</v>
      </c>
      <c r="E125" s="26"/>
      <c r="F125" s="23">
        <v>120</v>
      </c>
      <c r="G125" s="23">
        <v>0</v>
      </c>
      <c r="H125" s="23">
        <v>120</v>
      </c>
      <c r="I125" s="23">
        <v>0</v>
      </c>
      <c r="J125" s="44">
        <v>0</v>
      </c>
      <c r="K125" s="44">
        <v>0</v>
      </c>
      <c r="L125" s="44">
        <v>0</v>
      </c>
      <c r="M125" s="75">
        <v>0</v>
      </c>
      <c r="N125" s="83">
        <v>0</v>
      </c>
      <c r="O125" s="9">
        <v>0</v>
      </c>
      <c r="P125" s="9">
        <v>22</v>
      </c>
      <c r="Q125" s="9">
        <v>49</v>
      </c>
      <c r="R125" s="85">
        <v>49</v>
      </c>
      <c r="S125" s="13"/>
      <c r="T125" s="14"/>
      <c r="U125" s="14"/>
      <c r="V125" s="14"/>
      <c r="W125" s="14"/>
      <c r="X125" s="14"/>
      <c r="Y125" s="14"/>
      <c r="Z125" s="14"/>
      <c r="AA125" s="14"/>
      <c r="AB125" s="14"/>
      <c r="AC125" s="14"/>
      <c r="AD125" s="33">
        <f t="shared" si="4"/>
        <v>120</v>
      </c>
      <c r="AE125" s="61" t="s">
        <v>121</v>
      </c>
      <c r="AF125" s="37"/>
    </row>
    <row r="126" spans="1:32" ht="84">
      <c r="A126" s="59" t="s">
        <v>462</v>
      </c>
      <c r="B126" s="22" t="s">
        <v>463</v>
      </c>
      <c r="C126" s="22" t="s">
        <v>464</v>
      </c>
      <c r="D126" s="25" t="s">
        <v>465</v>
      </c>
      <c r="E126" s="26"/>
      <c r="F126" s="23">
        <v>200</v>
      </c>
      <c r="G126" s="23">
        <v>0</v>
      </c>
      <c r="H126" s="23">
        <v>200</v>
      </c>
      <c r="I126" s="23">
        <v>0</v>
      </c>
      <c r="J126" s="44">
        <v>0</v>
      </c>
      <c r="K126" s="44">
        <v>0</v>
      </c>
      <c r="L126" s="44">
        <v>0</v>
      </c>
      <c r="M126" s="75">
        <v>0</v>
      </c>
      <c r="N126" s="83">
        <v>0</v>
      </c>
      <c r="O126" s="9">
        <v>0</v>
      </c>
      <c r="P126" s="9">
        <v>50</v>
      </c>
      <c r="Q126" s="9">
        <v>50</v>
      </c>
      <c r="R126" s="85">
        <v>50</v>
      </c>
      <c r="S126" s="10">
        <v>50</v>
      </c>
      <c r="T126" s="14"/>
      <c r="U126" s="14"/>
      <c r="V126" s="14"/>
      <c r="W126" s="14"/>
      <c r="X126" s="14"/>
      <c r="Y126" s="14"/>
      <c r="Z126" s="14"/>
      <c r="AA126" s="14"/>
      <c r="AB126" s="14"/>
      <c r="AC126" s="14"/>
      <c r="AD126" s="33">
        <f t="shared" si="4"/>
        <v>200</v>
      </c>
      <c r="AE126" s="61" t="s">
        <v>466</v>
      </c>
      <c r="AF126" s="37"/>
    </row>
    <row r="127" spans="1:32" ht="67.25" customHeight="1">
      <c r="A127" s="59" t="s">
        <v>467</v>
      </c>
      <c r="B127" s="22" t="s">
        <v>468</v>
      </c>
      <c r="C127" s="22" t="s">
        <v>469</v>
      </c>
      <c r="D127" s="25">
        <v>45476</v>
      </c>
      <c r="E127" s="26"/>
      <c r="F127" s="23">
        <v>45</v>
      </c>
      <c r="G127" s="23">
        <v>0</v>
      </c>
      <c r="H127" s="23">
        <v>45</v>
      </c>
      <c r="I127" s="23">
        <v>0</v>
      </c>
      <c r="J127" s="44">
        <v>0</v>
      </c>
      <c r="K127" s="44">
        <v>0</v>
      </c>
      <c r="L127" s="44">
        <v>0</v>
      </c>
      <c r="M127" s="75">
        <v>0</v>
      </c>
      <c r="N127" s="83">
        <v>0</v>
      </c>
      <c r="O127" s="9">
        <v>0</v>
      </c>
      <c r="P127" s="9">
        <v>15</v>
      </c>
      <c r="Q127" s="9">
        <v>15</v>
      </c>
      <c r="R127" s="85">
        <v>15</v>
      </c>
      <c r="S127" s="13"/>
      <c r="T127" s="14"/>
      <c r="U127" s="14"/>
      <c r="V127" s="14"/>
      <c r="W127" s="14"/>
      <c r="X127" s="14"/>
      <c r="Y127" s="14"/>
      <c r="Z127" s="14"/>
      <c r="AA127" s="14"/>
      <c r="AB127" s="14"/>
      <c r="AC127" s="14"/>
      <c r="AD127" s="33">
        <f t="shared" si="4"/>
        <v>45</v>
      </c>
      <c r="AE127" s="61" t="s">
        <v>470</v>
      </c>
      <c r="AF127" s="37"/>
    </row>
    <row r="128" spans="1:32" ht="60">
      <c r="A128" s="59" t="s">
        <v>471</v>
      </c>
      <c r="B128" s="22" t="s">
        <v>472</v>
      </c>
      <c r="C128" s="22" t="s">
        <v>473</v>
      </c>
      <c r="D128" s="25">
        <v>45476</v>
      </c>
      <c r="E128" s="26"/>
      <c r="F128" s="23">
        <v>30</v>
      </c>
      <c r="G128" s="23">
        <v>0</v>
      </c>
      <c r="H128" s="23">
        <v>30</v>
      </c>
      <c r="I128" s="23">
        <v>0</v>
      </c>
      <c r="J128" s="44">
        <v>0</v>
      </c>
      <c r="K128" s="44">
        <v>0</v>
      </c>
      <c r="L128" s="44">
        <v>0</v>
      </c>
      <c r="M128" s="75">
        <v>0</v>
      </c>
      <c r="N128" s="83">
        <v>0</v>
      </c>
      <c r="O128" s="9">
        <v>0</v>
      </c>
      <c r="P128" s="9">
        <v>15</v>
      </c>
      <c r="Q128" s="9">
        <v>15</v>
      </c>
      <c r="R128" s="84"/>
      <c r="S128" s="13"/>
      <c r="T128" s="14"/>
      <c r="U128" s="14"/>
      <c r="V128" s="14"/>
      <c r="W128" s="14"/>
      <c r="X128" s="14"/>
      <c r="Y128" s="14"/>
      <c r="Z128" s="14"/>
      <c r="AA128" s="14"/>
      <c r="AB128" s="14"/>
      <c r="AC128" s="14"/>
      <c r="AD128" s="33">
        <f t="shared" si="4"/>
        <v>30</v>
      </c>
      <c r="AE128" s="61" t="s">
        <v>474</v>
      </c>
      <c r="AF128" s="37"/>
    </row>
    <row r="129" spans="1:32" ht="72">
      <c r="A129" s="59" t="s">
        <v>475</v>
      </c>
      <c r="B129" s="22" t="s">
        <v>476</v>
      </c>
      <c r="C129" s="22" t="s">
        <v>477</v>
      </c>
      <c r="D129" s="25">
        <v>45504</v>
      </c>
      <c r="E129" s="26"/>
      <c r="F129" s="23">
        <v>49</v>
      </c>
      <c r="G129" s="23">
        <v>0</v>
      </c>
      <c r="H129" s="23">
        <v>49</v>
      </c>
      <c r="I129" s="23">
        <v>0</v>
      </c>
      <c r="J129" s="44">
        <v>0</v>
      </c>
      <c r="K129" s="44">
        <v>0</v>
      </c>
      <c r="L129" s="44">
        <v>0</v>
      </c>
      <c r="M129" s="75">
        <v>0</v>
      </c>
      <c r="N129" s="83">
        <v>0</v>
      </c>
      <c r="O129" s="9">
        <v>0</v>
      </c>
      <c r="P129" s="9">
        <v>0</v>
      </c>
      <c r="Q129" s="9">
        <v>0</v>
      </c>
      <c r="R129" s="85">
        <v>0</v>
      </c>
      <c r="S129" s="10">
        <v>20</v>
      </c>
      <c r="T129" s="9">
        <v>20</v>
      </c>
      <c r="U129" s="9">
        <v>9</v>
      </c>
      <c r="V129" s="14"/>
      <c r="W129" s="14"/>
      <c r="X129" s="14"/>
      <c r="Y129" s="14"/>
      <c r="Z129" s="14"/>
      <c r="AA129" s="14"/>
      <c r="AB129" s="14"/>
      <c r="AC129" s="14"/>
      <c r="AD129" s="33">
        <f t="shared" si="4"/>
        <v>49</v>
      </c>
      <c r="AE129" s="61" t="s">
        <v>402</v>
      </c>
      <c r="AF129" s="37"/>
    </row>
    <row r="130" spans="1:32" ht="48">
      <c r="A130" s="59" t="s">
        <v>478</v>
      </c>
      <c r="B130" s="22" t="s">
        <v>479</v>
      </c>
      <c r="C130" s="22" t="s">
        <v>480</v>
      </c>
      <c r="D130" s="25">
        <v>45555</v>
      </c>
      <c r="E130" s="26"/>
      <c r="F130" s="23">
        <v>24</v>
      </c>
      <c r="G130" s="23">
        <v>21</v>
      </c>
      <c r="H130" s="23">
        <v>3</v>
      </c>
      <c r="I130" s="23">
        <v>0</v>
      </c>
      <c r="J130" s="44">
        <v>0</v>
      </c>
      <c r="K130" s="44">
        <v>0</v>
      </c>
      <c r="L130" s="44">
        <v>0</v>
      </c>
      <c r="M130" s="75">
        <v>0</v>
      </c>
      <c r="N130" s="83">
        <v>0</v>
      </c>
      <c r="O130" s="9">
        <v>0</v>
      </c>
      <c r="P130" s="9">
        <v>-21</v>
      </c>
      <c r="Q130" s="9">
        <v>0</v>
      </c>
      <c r="R130" s="85">
        <v>24</v>
      </c>
      <c r="S130" s="13"/>
      <c r="T130" s="14"/>
      <c r="U130" s="14"/>
      <c r="V130" s="14"/>
      <c r="W130" s="14"/>
      <c r="X130" s="14"/>
      <c r="Y130" s="14"/>
      <c r="Z130" s="14"/>
      <c r="AA130" s="14"/>
      <c r="AB130" s="14"/>
      <c r="AC130" s="14"/>
      <c r="AD130" s="33">
        <f t="shared" si="4"/>
        <v>3</v>
      </c>
      <c r="AE130" s="61" t="s">
        <v>121</v>
      </c>
      <c r="AF130" s="37"/>
    </row>
    <row r="131" spans="1:32" ht="84">
      <c r="A131" s="59" t="s">
        <v>481</v>
      </c>
      <c r="B131" s="22" t="s">
        <v>482</v>
      </c>
      <c r="C131" s="22" t="s">
        <v>483</v>
      </c>
      <c r="D131" s="25">
        <v>45582</v>
      </c>
      <c r="E131" s="26"/>
      <c r="F131" s="23">
        <v>16</v>
      </c>
      <c r="G131" s="23">
        <v>7</v>
      </c>
      <c r="H131" s="23">
        <v>9</v>
      </c>
      <c r="I131" s="23">
        <v>0</v>
      </c>
      <c r="J131" s="44">
        <v>0</v>
      </c>
      <c r="K131" s="44">
        <v>0</v>
      </c>
      <c r="L131" s="44">
        <v>0</v>
      </c>
      <c r="M131" s="75">
        <v>0</v>
      </c>
      <c r="N131" s="83">
        <v>0</v>
      </c>
      <c r="O131" s="9">
        <v>0</v>
      </c>
      <c r="P131" s="9">
        <v>-7</v>
      </c>
      <c r="Q131" s="9">
        <v>16</v>
      </c>
      <c r="R131" s="84"/>
      <c r="S131" s="13"/>
      <c r="T131" s="14"/>
      <c r="U131" s="14"/>
      <c r="V131" s="14"/>
      <c r="W131" s="14"/>
      <c r="X131" s="14"/>
      <c r="Y131" s="14"/>
      <c r="Z131" s="14"/>
      <c r="AA131" s="14"/>
      <c r="AB131" s="14"/>
      <c r="AC131" s="14"/>
      <c r="AD131" s="33">
        <f t="shared" si="4"/>
        <v>9</v>
      </c>
      <c r="AE131" s="61" t="s">
        <v>121</v>
      </c>
      <c r="AF131" s="37"/>
    </row>
    <row r="132" spans="1:32" ht="60">
      <c r="A132" s="59" t="s">
        <v>484</v>
      </c>
      <c r="B132" s="22" t="s">
        <v>485</v>
      </c>
      <c r="C132" s="22" t="s">
        <v>486</v>
      </c>
      <c r="D132" s="25">
        <v>45597</v>
      </c>
      <c r="E132" s="26"/>
      <c r="F132" s="23">
        <v>36</v>
      </c>
      <c r="G132" s="23">
        <v>0</v>
      </c>
      <c r="H132" s="23">
        <v>36</v>
      </c>
      <c r="I132" s="23">
        <v>0</v>
      </c>
      <c r="J132" s="44">
        <v>0</v>
      </c>
      <c r="K132" s="44">
        <v>0</v>
      </c>
      <c r="L132" s="44">
        <v>0</v>
      </c>
      <c r="M132" s="75">
        <v>0</v>
      </c>
      <c r="N132" s="83">
        <v>0</v>
      </c>
      <c r="O132" s="9">
        <v>0</v>
      </c>
      <c r="P132" s="9">
        <v>0</v>
      </c>
      <c r="Q132" s="9">
        <v>18</v>
      </c>
      <c r="R132" s="85">
        <v>18</v>
      </c>
      <c r="S132" s="13"/>
      <c r="T132" s="14"/>
      <c r="U132" s="14"/>
      <c r="V132" s="14"/>
      <c r="W132" s="14"/>
      <c r="X132" s="14"/>
      <c r="Y132" s="14"/>
      <c r="Z132" s="14"/>
      <c r="AA132" s="14"/>
      <c r="AB132" s="14"/>
      <c r="AC132" s="14"/>
      <c r="AD132" s="33">
        <f t="shared" si="4"/>
        <v>36</v>
      </c>
      <c r="AE132" s="61" t="s">
        <v>487</v>
      </c>
      <c r="AF132" s="37"/>
    </row>
    <row r="133" spans="1:32" ht="60">
      <c r="A133" s="59" t="s">
        <v>488</v>
      </c>
      <c r="B133" s="22" t="s">
        <v>489</v>
      </c>
      <c r="C133" s="22" t="s">
        <v>490</v>
      </c>
      <c r="D133" s="25">
        <v>45623</v>
      </c>
      <c r="E133" s="26"/>
      <c r="F133" s="23">
        <v>50</v>
      </c>
      <c r="G133" s="23">
        <v>0</v>
      </c>
      <c r="H133" s="23">
        <v>50</v>
      </c>
      <c r="I133" s="23">
        <v>0</v>
      </c>
      <c r="J133" s="44">
        <v>0</v>
      </c>
      <c r="K133" s="44">
        <v>0</v>
      </c>
      <c r="L133" s="44">
        <v>0</v>
      </c>
      <c r="M133" s="75">
        <v>0</v>
      </c>
      <c r="N133" s="83">
        <v>0</v>
      </c>
      <c r="O133" s="9">
        <v>0</v>
      </c>
      <c r="P133" s="9">
        <v>20</v>
      </c>
      <c r="Q133" s="9">
        <v>20</v>
      </c>
      <c r="R133" s="85">
        <v>10</v>
      </c>
      <c r="S133" s="13"/>
      <c r="T133" s="14"/>
      <c r="U133" s="14"/>
      <c r="V133" s="14"/>
      <c r="W133" s="14"/>
      <c r="X133" s="14"/>
      <c r="Y133" s="14"/>
      <c r="Z133" s="14"/>
      <c r="AA133" s="14"/>
      <c r="AB133" s="14"/>
      <c r="AC133" s="14"/>
      <c r="AD133" s="33">
        <f t="shared" si="4"/>
        <v>50</v>
      </c>
      <c r="AE133" s="61" t="s">
        <v>491</v>
      </c>
      <c r="AF133" s="37"/>
    </row>
    <row r="134" spans="1:32" ht="74.5" customHeight="1">
      <c r="A134" s="59" t="s">
        <v>492</v>
      </c>
      <c r="B134" s="22" t="s">
        <v>493</v>
      </c>
      <c r="C134" s="22" t="s">
        <v>494</v>
      </c>
      <c r="D134" s="25">
        <v>45667</v>
      </c>
      <c r="E134" s="26"/>
      <c r="F134" s="23">
        <v>24</v>
      </c>
      <c r="G134" s="23">
        <v>0</v>
      </c>
      <c r="H134" s="23">
        <v>24</v>
      </c>
      <c r="I134" s="23">
        <v>0</v>
      </c>
      <c r="J134" s="44">
        <v>0</v>
      </c>
      <c r="K134" s="44">
        <v>0</v>
      </c>
      <c r="L134" s="44">
        <v>0</v>
      </c>
      <c r="M134" s="75">
        <v>0</v>
      </c>
      <c r="N134" s="83">
        <v>0</v>
      </c>
      <c r="O134" s="9">
        <v>0</v>
      </c>
      <c r="P134" s="9">
        <v>0</v>
      </c>
      <c r="Q134" s="9">
        <v>0</v>
      </c>
      <c r="R134" s="85">
        <v>0</v>
      </c>
      <c r="S134" s="10">
        <v>12</v>
      </c>
      <c r="T134" s="9">
        <v>12</v>
      </c>
      <c r="U134" s="14"/>
      <c r="V134" s="14"/>
      <c r="W134" s="14"/>
      <c r="X134" s="14"/>
      <c r="Y134" s="14"/>
      <c r="Z134" s="14"/>
      <c r="AA134" s="14"/>
      <c r="AB134" s="14"/>
      <c r="AC134" s="14"/>
      <c r="AD134" s="33">
        <f t="shared" si="4"/>
        <v>24</v>
      </c>
      <c r="AE134" s="61" t="s">
        <v>402</v>
      </c>
      <c r="AF134" s="37"/>
    </row>
    <row r="135" spans="1:32" ht="48">
      <c r="A135" s="59" t="s">
        <v>495</v>
      </c>
      <c r="B135" s="22" t="s">
        <v>496</v>
      </c>
      <c r="C135" s="22" t="s">
        <v>497</v>
      </c>
      <c r="D135" s="25">
        <v>45674</v>
      </c>
      <c r="E135" s="26"/>
      <c r="F135" s="23">
        <v>16</v>
      </c>
      <c r="G135" s="23">
        <v>0</v>
      </c>
      <c r="H135" s="23">
        <v>16</v>
      </c>
      <c r="I135" s="23">
        <v>0</v>
      </c>
      <c r="J135" s="44">
        <v>0</v>
      </c>
      <c r="K135" s="44">
        <v>0</v>
      </c>
      <c r="L135" s="44">
        <v>0</v>
      </c>
      <c r="M135" s="75">
        <v>0</v>
      </c>
      <c r="N135" s="83">
        <v>0</v>
      </c>
      <c r="O135" s="9">
        <v>0</v>
      </c>
      <c r="P135" s="9">
        <v>8</v>
      </c>
      <c r="Q135" s="9">
        <v>8</v>
      </c>
      <c r="R135" s="84"/>
      <c r="S135" s="13"/>
      <c r="T135" s="14"/>
      <c r="U135" s="14"/>
      <c r="V135" s="14"/>
      <c r="W135" s="14"/>
      <c r="X135" s="14"/>
      <c r="Y135" s="14"/>
      <c r="Z135" s="14"/>
      <c r="AA135" s="14"/>
      <c r="AB135" s="14"/>
      <c r="AC135" s="14"/>
      <c r="AD135" s="33">
        <f t="shared" si="4"/>
        <v>16</v>
      </c>
      <c r="AE135" s="61" t="s">
        <v>498</v>
      </c>
      <c r="AF135" s="37"/>
    </row>
    <row r="136" spans="1:32" ht="67.25" customHeight="1">
      <c r="A136" s="59" t="s">
        <v>499</v>
      </c>
      <c r="B136" s="22" t="s">
        <v>500</v>
      </c>
      <c r="C136" s="22" t="s">
        <v>501</v>
      </c>
      <c r="D136" s="25">
        <v>45708</v>
      </c>
      <c r="E136" s="26"/>
      <c r="F136" s="23">
        <v>168</v>
      </c>
      <c r="G136" s="23">
        <v>0</v>
      </c>
      <c r="H136" s="23">
        <v>168</v>
      </c>
      <c r="I136" s="23">
        <v>0</v>
      </c>
      <c r="J136" s="44">
        <v>0</v>
      </c>
      <c r="K136" s="44">
        <v>0</v>
      </c>
      <c r="L136" s="44">
        <v>0</v>
      </c>
      <c r="M136" s="75">
        <v>0</v>
      </c>
      <c r="N136" s="83">
        <v>0</v>
      </c>
      <c r="O136" s="9">
        <v>0</v>
      </c>
      <c r="P136" s="9">
        <v>49</v>
      </c>
      <c r="Q136" s="9">
        <v>49</v>
      </c>
      <c r="R136" s="85">
        <v>49</v>
      </c>
      <c r="S136" s="10">
        <v>21</v>
      </c>
      <c r="T136" s="14"/>
      <c r="U136" s="14"/>
      <c r="V136" s="14"/>
      <c r="W136" s="14"/>
      <c r="X136" s="14"/>
      <c r="Y136" s="14"/>
      <c r="Z136" s="14"/>
      <c r="AA136" s="14"/>
      <c r="AB136" s="14"/>
      <c r="AC136" s="14"/>
      <c r="AD136" s="33">
        <f t="shared" si="4"/>
        <v>168</v>
      </c>
      <c r="AE136" s="61" t="s">
        <v>502</v>
      </c>
      <c r="AF136" s="37"/>
    </row>
    <row r="137" spans="1:32" ht="108">
      <c r="A137" s="59" t="s">
        <v>503</v>
      </c>
      <c r="B137" s="22" t="s">
        <v>504</v>
      </c>
      <c r="C137" s="22" t="s">
        <v>505</v>
      </c>
      <c r="D137" s="25">
        <v>45709</v>
      </c>
      <c r="E137" s="26"/>
      <c r="F137" s="23">
        <v>96</v>
      </c>
      <c r="G137" s="23">
        <v>0</v>
      </c>
      <c r="H137" s="23">
        <v>96</v>
      </c>
      <c r="I137" s="23">
        <v>0</v>
      </c>
      <c r="J137" s="44">
        <v>0</v>
      </c>
      <c r="K137" s="44">
        <v>0</v>
      </c>
      <c r="L137" s="44">
        <v>0</v>
      </c>
      <c r="M137" s="75">
        <v>0</v>
      </c>
      <c r="N137" s="83">
        <v>0</v>
      </c>
      <c r="O137" s="9">
        <v>0</v>
      </c>
      <c r="P137" s="9">
        <v>20</v>
      </c>
      <c r="Q137" s="9">
        <v>20</v>
      </c>
      <c r="R137" s="85">
        <v>20</v>
      </c>
      <c r="S137" s="10">
        <v>20</v>
      </c>
      <c r="T137" s="9">
        <v>16</v>
      </c>
      <c r="U137" s="14"/>
      <c r="V137" s="14"/>
      <c r="W137" s="14"/>
      <c r="X137" s="14"/>
      <c r="Y137" s="14"/>
      <c r="Z137" s="14"/>
      <c r="AA137" s="14"/>
      <c r="AB137" s="14"/>
      <c r="AC137" s="14"/>
      <c r="AD137" s="33">
        <f t="shared" si="4"/>
        <v>96</v>
      </c>
      <c r="AE137" s="61" t="s">
        <v>506</v>
      </c>
      <c r="AF137" s="37"/>
    </row>
    <row r="138" spans="1:32" ht="84">
      <c r="A138" s="59" t="s">
        <v>507</v>
      </c>
      <c r="B138" s="22" t="s">
        <v>508</v>
      </c>
      <c r="C138" s="22" t="s">
        <v>509</v>
      </c>
      <c r="D138" s="25">
        <v>45384</v>
      </c>
      <c r="E138" s="26"/>
      <c r="F138" s="23">
        <v>6</v>
      </c>
      <c r="G138" s="23">
        <v>0</v>
      </c>
      <c r="H138" s="23">
        <v>6</v>
      </c>
      <c r="I138" s="23">
        <v>0</v>
      </c>
      <c r="J138" s="44">
        <v>0</v>
      </c>
      <c r="K138" s="44">
        <v>0</v>
      </c>
      <c r="L138" s="44">
        <v>0</v>
      </c>
      <c r="M138" s="75">
        <v>0</v>
      </c>
      <c r="N138" s="83">
        <v>0</v>
      </c>
      <c r="O138" s="9">
        <v>0</v>
      </c>
      <c r="P138" s="9">
        <v>3</v>
      </c>
      <c r="Q138" s="9">
        <v>3</v>
      </c>
      <c r="R138" s="84"/>
      <c r="S138" s="13"/>
      <c r="T138" s="14"/>
      <c r="U138" s="14"/>
      <c r="V138" s="14"/>
      <c r="W138" s="14"/>
      <c r="X138" s="14"/>
      <c r="Y138" s="14"/>
      <c r="Z138" s="14"/>
      <c r="AA138" s="14"/>
      <c r="AB138" s="14"/>
      <c r="AC138" s="14"/>
      <c r="AD138" s="33">
        <f t="shared" si="4"/>
        <v>6</v>
      </c>
      <c r="AE138" s="61" t="s">
        <v>510</v>
      </c>
      <c r="AF138" s="37"/>
    </row>
    <row r="139" spans="1:32" ht="48">
      <c r="A139" s="59" t="s">
        <v>511</v>
      </c>
      <c r="B139" s="22" t="s">
        <v>512</v>
      </c>
      <c r="C139" s="22" t="s">
        <v>513</v>
      </c>
      <c r="D139" s="25">
        <v>45391</v>
      </c>
      <c r="E139" s="26"/>
      <c r="F139" s="23">
        <v>7</v>
      </c>
      <c r="G139" s="23">
        <v>0</v>
      </c>
      <c r="H139" s="23">
        <v>7</v>
      </c>
      <c r="I139" s="23">
        <v>0</v>
      </c>
      <c r="J139" s="44">
        <v>0</v>
      </c>
      <c r="K139" s="44">
        <v>0</v>
      </c>
      <c r="L139" s="44">
        <v>0</v>
      </c>
      <c r="M139" s="75">
        <v>0</v>
      </c>
      <c r="N139" s="83">
        <v>0</v>
      </c>
      <c r="O139" s="9">
        <v>0</v>
      </c>
      <c r="P139" s="9">
        <v>0</v>
      </c>
      <c r="Q139" s="9">
        <v>3</v>
      </c>
      <c r="R139" s="85">
        <v>4</v>
      </c>
      <c r="S139" s="13"/>
      <c r="T139" s="14"/>
      <c r="U139" s="14"/>
      <c r="V139" s="14"/>
      <c r="W139" s="14"/>
      <c r="X139" s="14"/>
      <c r="Y139" s="14"/>
      <c r="Z139" s="14"/>
      <c r="AA139" s="14"/>
      <c r="AB139" s="14"/>
      <c r="AC139" s="14"/>
      <c r="AD139" s="33">
        <f t="shared" si="4"/>
        <v>7</v>
      </c>
      <c r="AE139" s="61" t="s">
        <v>514</v>
      </c>
      <c r="AF139" s="37"/>
    </row>
    <row r="140" spans="1:32" ht="60">
      <c r="A140" s="59" t="s">
        <v>515</v>
      </c>
      <c r="B140" s="22" t="s">
        <v>516</v>
      </c>
      <c r="C140" s="22" t="s">
        <v>517</v>
      </c>
      <c r="D140" s="25">
        <v>45415</v>
      </c>
      <c r="E140" s="26"/>
      <c r="F140" s="23">
        <v>5</v>
      </c>
      <c r="G140" s="23">
        <v>0</v>
      </c>
      <c r="H140" s="23">
        <v>5</v>
      </c>
      <c r="I140" s="23">
        <v>0</v>
      </c>
      <c r="J140" s="44">
        <v>0</v>
      </c>
      <c r="K140" s="44">
        <v>0</v>
      </c>
      <c r="L140" s="44">
        <v>0</v>
      </c>
      <c r="M140" s="75">
        <v>0</v>
      </c>
      <c r="N140" s="83">
        <v>0</v>
      </c>
      <c r="O140" s="9">
        <v>0</v>
      </c>
      <c r="P140" s="9">
        <v>0</v>
      </c>
      <c r="Q140" s="9">
        <v>2</v>
      </c>
      <c r="R140" s="85">
        <v>3</v>
      </c>
      <c r="S140" s="13"/>
      <c r="T140" s="14"/>
      <c r="U140" s="14"/>
      <c r="V140" s="14"/>
      <c r="W140" s="14"/>
      <c r="X140" s="14"/>
      <c r="Y140" s="14"/>
      <c r="Z140" s="14"/>
      <c r="AA140" s="14"/>
      <c r="AB140" s="14"/>
      <c r="AC140" s="14"/>
      <c r="AD140" s="33">
        <f t="shared" si="4"/>
        <v>5</v>
      </c>
      <c r="AE140" s="61" t="s">
        <v>518</v>
      </c>
      <c r="AF140" s="37"/>
    </row>
    <row r="141" spans="1:32" ht="48">
      <c r="A141" s="59" t="s">
        <v>519</v>
      </c>
      <c r="B141" s="22" t="s">
        <v>520</v>
      </c>
      <c r="C141" s="22" t="s">
        <v>521</v>
      </c>
      <c r="D141" s="25">
        <v>45415</v>
      </c>
      <c r="E141" s="26"/>
      <c r="F141" s="23">
        <v>7</v>
      </c>
      <c r="G141" s="23">
        <v>0</v>
      </c>
      <c r="H141" s="23">
        <v>7</v>
      </c>
      <c r="I141" s="23">
        <v>0</v>
      </c>
      <c r="J141" s="44">
        <v>0</v>
      </c>
      <c r="K141" s="44">
        <v>0</v>
      </c>
      <c r="L141" s="44">
        <v>0</v>
      </c>
      <c r="M141" s="75">
        <v>0</v>
      </c>
      <c r="N141" s="83">
        <v>0</v>
      </c>
      <c r="O141" s="9">
        <v>0</v>
      </c>
      <c r="P141" s="9">
        <v>3</v>
      </c>
      <c r="Q141" s="9">
        <v>4</v>
      </c>
      <c r="R141" s="84"/>
      <c r="S141" s="13"/>
      <c r="T141" s="14"/>
      <c r="U141" s="14"/>
      <c r="V141" s="14"/>
      <c r="W141" s="14"/>
      <c r="X141" s="14"/>
      <c r="Y141" s="14"/>
      <c r="Z141" s="14"/>
      <c r="AA141" s="14"/>
      <c r="AB141" s="14"/>
      <c r="AC141" s="14"/>
      <c r="AD141" s="33">
        <f t="shared" si="4"/>
        <v>7</v>
      </c>
      <c r="AE141" s="61" t="s">
        <v>522</v>
      </c>
      <c r="AF141" s="37"/>
    </row>
    <row r="142" spans="1:32" ht="48">
      <c r="A142" s="59" t="s">
        <v>523</v>
      </c>
      <c r="B142" s="22" t="s">
        <v>524</v>
      </c>
      <c r="C142" s="22" t="s">
        <v>525</v>
      </c>
      <c r="D142" s="25">
        <v>45427</v>
      </c>
      <c r="E142" s="26"/>
      <c r="F142" s="23">
        <v>5</v>
      </c>
      <c r="G142" s="23">
        <v>0</v>
      </c>
      <c r="H142" s="23">
        <v>5</v>
      </c>
      <c r="I142" s="23">
        <v>0</v>
      </c>
      <c r="J142" s="44">
        <v>0</v>
      </c>
      <c r="K142" s="44">
        <v>0</v>
      </c>
      <c r="L142" s="44">
        <v>0</v>
      </c>
      <c r="M142" s="75">
        <v>0</v>
      </c>
      <c r="N142" s="83">
        <v>0</v>
      </c>
      <c r="O142" s="9">
        <v>0</v>
      </c>
      <c r="P142" s="9">
        <v>5</v>
      </c>
      <c r="Q142" s="14"/>
      <c r="R142" s="84"/>
      <c r="S142" s="13"/>
      <c r="T142" s="14"/>
      <c r="U142" s="14"/>
      <c r="V142" s="14"/>
      <c r="W142" s="14"/>
      <c r="X142" s="14"/>
      <c r="Y142" s="14"/>
      <c r="Z142" s="14"/>
      <c r="AA142" s="14"/>
      <c r="AB142" s="14"/>
      <c r="AC142" s="14"/>
      <c r="AD142" s="33">
        <f t="shared" si="4"/>
        <v>5</v>
      </c>
      <c r="AE142" s="61" t="s">
        <v>526</v>
      </c>
      <c r="AF142" s="37"/>
    </row>
    <row r="143" spans="1:32" ht="48">
      <c r="A143" s="59" t="s">
        <v>527</v>
      </c>
      <c r="B143" s="22" t="s">
        <v>528</v>
      </c>
      <c r="C143" s="22" t="s">
        <v>529</v>
      </c>
      <c r="D143" s="25">
        <v>45443</v>
      </c>
      <c r="E143" s="26"/>
      <c r="F143" s="23">
        <v>7</v>
      </c>
      <c r="G143" s="23">
        <v>0</v>
      </c>
      <c r="H143" s="23">
        <v>7</v>
      </c>
      <c r="I143" s="23">
        <v>0</v>
      </c>
      <c r="J143" s="44">
        <v>0</v>
      </c>
      <c r="K143" s="44">
        <v>0</v>
      </c>
      <c r="L143" s="44">
        <v>0</v>
      </c>
      <c r="M143" s="75">
        <v>0</v>
      </c>
      <c r="N143" s="83">
        <v>0</v>
      </c>
      <c r="O143" s="9">
        <v>0</v>
      </c>
      <c r="P143" s="9">
        <v>0</v>
      </c>
      <c r="Q143" s="9">
        <v>3</v>
      </c>
      <c r="R143" s="85">
        <v>4</v>
      </c>
      <c r="S143" s="13"/>
      <c r="T143" s="14"/>
      <c r="U143" s="14"/>
      <c r="V143" s="14"/>
      <c r="W143" s="14"/>
      <c r="X143" s="14"/>
      <c r="Y143" s="14"/>
      <c r="Z143" s="14"/>
      <c r="AA143" s="14"/>
      <c r="AB143" s="14"/>
      <c r="AC143" s="14"/>
      <c r="AD143" s="33">
        <f t="shared" si="4"/>
        <v>7</v>
      </c>
      <c r="AE143" s="61" t="s">
        <v>514</v>
      </c>
      <c r="AF143" s="37"/>
    </row>
    <row r="144" spans="1:32" ht="60">
      <c r="A144" s="59" t="s">
        <v>530</v>
      </c>
      <c r="B144" s="22" t="s">
        <v>531</v>
      </c>
      <c r="C144" s="22" t="s">
        <v>532</v>
      </c>
      <c r="D144" s="25">
        <v>45510</v>
      </c>
      <c r="E144" s="26"/>
      <c r="F144" s="23">
        <v>5</v>
      </c>
      <c r="G144" s="23">
        <v>0</v>
      </c>
      <c r="H144" s="23">
        <v>5</v>
      </c>
      <c r="I144" s="23">
        <v>0</v>
      </c>
      <c r="J144" s="44">
        <v>0</v>
      </c>
      <c r="K144" s="44">
        <v>0</v>
      </c>
      <c r="L144" s="44">
        <v>0</v>
      </c>
      <c r="M144" s="75">
        <v>0</v>
      </c>
      <c r="N144" s="83">
        <v>0</v>
      </c>
      <c r="O144" s="9">
        <v>0</v>
      </c>
      <c r="P144" s="9">
        <v>5</v>
      </c>
      <c r="Q144" s="14"/>
      <c r="R144" s="84"/>
      <c r="S144" s="13"/>
      <c r="T144" s="14"/>
      <c r="U144" s="14"/>
      <c r="V144" s="14"/>
      <c r="W144" s="14"/>
      <c r="X144" s="14"/>
      <c r="Y144" s="14"/>
      <c r="Z144" s="14"/>
      <c r="AA144" s="14"/>
      <c r="AB144" s="14"/>
      <c r="AC144" s="14"/>
      <c r="AD144" s="33">
        <f t="shared" si="4"/>
        <v>5</v>
      </c>
      <c r="AE144" s="61" t="s">
        <v>533</v>
      </c>
      <c r="AF144" s="37"/>
    </row>
    <row r="145" spans="1:32" ht="36">
      <c r="A145" s="59" t="s">
        <v>534</v>
      </c>
      <c r="B145" s="22" t="s">
        <v>535</v>
      </c>
      <c r="C145" s="22" t="s">
        <v>536</v>
      </c>
      <c r="D145" s="25">
        <v>45526</v>
      </c>
      <c r="E145" s="26"/>
      <c r="F145" s="23">
        <v>6</v>
      </c>
      <c r="G145" s="23">
        <v>0</v>
      </c>
      <c r="H145" s="23">
        <v>6</v>
      </c>
      <c r="I145" s="23">
        <v>0</v>
      </c>
      <c r="J145" s="44">
        <v>0</v>
      </c>
      <c r="K145" s="44">
        <v>0</v>
      </c>
      <c r="L145" s="44">
        <v>0</v>
      </c>
      <c r="M145" s="75">
        <v>0</v>
      </c>
      <c r="N145" s="83">
        <v>0</v>
      </c>
      <c r="O145" s="9">
        <v>0</v>
      </c>
      <c r="P145" s="9">
        <v>0</v>
      </c>
      <c r="Q145" s="9">
        <v>3</v>
      </c>
      <c r="R145" s="85">
        <v>3</v>
      </c>
      <c r="S145" s="13"/>
      <c r="T145" s="14"/>
      <c r="U145" s="14"/>
      <c r="V145" s="14"/>
      <c r="W145" s="14"/>
      <c r="X145" s="14"/>
      <c r="Y145" s="14"/>
      <c r="Z145" s="14"/>
      <c r="AA145" s="14"/>
      <c r="AB145" s="14"/>
      <c r="AC145" s="14"/>
      <c r="AD145" s="33">
        <f t="shared" si="4"/>
        <v>6</v>
      </c>
      <c r="AE145" s="61" t="s">
        <v>514</v>
      </c>
      <c r="AF145" s="37"/>
    </row>
    <row r="146" spans="1:32" ht="48">
      <c r="A146" s="59" t="s">
        <v>537</v>
      </c>
      <c r="B146" s="22" t="s">
        <v>538</v>
      </c>
      <c r="C146" s="22" t="s">
        <v>539</v>
      </c>
      <c r="D146" s="25">
        <v>45541</v>
      </c>
      <c r="E146" s="26"/>
      <c r="F146" s="23">
        <v>5</v>
      </c>
      <c r="G146" s="23">
        <v>0</v>
      </c>
      <c r="H146" s="23">
        <v>5</v>
      </c>
      <c r="I146" s="23">
        <v>0</v>
      </c>
      <c r="J146" s="44">
        <v>0</v>
      </c>
      <c r="K146" s="44">
        <v>0</v>
      </c>
      <c r="L146" s="44">
        <v>0</v>
      </c>
      <c r="M146" s="75">
        <v>0</v>
      </c>
      <c r="N146" s="83">
        <v>0</v>
      </c>
      <c r="O146" s="9">
        <v>0</v>
      </c>
      <c r="P146" s="9">
        <v>0</v>
      </c>
      <c r="Q146" s="9">
        <v>5</v>
      </c>
      <c r="R146" s="84"/>
      <c r="S146" s="13"/>
      <c r="T146" s="14"/>
      <c r="U146" s="14"/>
      <c r="V146" s="14"/>
      <c r="W146" s="14"/>
      <c r="X146" s="14"/>
      <c r="Y146" s="14"/>
      <c r="Z146" s="14"/>
      <c r="AA146" s="14"/>
      <c r="AB146" s="14"/>
      <c r="AC146" s="14"/>
      <c r="AD146" s="33">
        <f t="shared" si="4"/>
        <v>5</v>
      </c>
      <c r="AE146" s="61" t="s">
        <v>540</v>
      </c>
      <c r="AF146" s="37"/>
    </row>
    <row r="147" spans="1:32" ht="48">
      <c r="A147" s="59" t="s">
        <v>541</v>
      </c>
      <c r="B147" s="22" t="s">
        <v>542</v>
      </c>
      <c r="C147" s="22" t="s">
        <v>543</v>
      </c>
      <c r="D147" s="25">
        <v>45541</v>
      </c>
      <c r="E147" s="26"/>
      <c r="F147" s="23">
        <v>13</v>
      </c>
      <c r="G147" s="23">
        <v>0</v>
      </c>
      <c r="H147" s="23">
        <v>13</v>
      </c>
      <c r="I147" s="23">
        <v>0</v>
      </c>
      <c r="J147" s="44">
        <v>0</v>
      </c>
      <c r="K147" s="44">
        <v>0</v>
      </c>
      <c r="L147" s="44">
        <v>0</v>
      </c>
      <c r="M147" s="75">
        <v>0</v>
      </c>
      <c r="N147" s="83">
        <v>0</v>
      </c>
      <c r="O147" s="9">
        <v>0</v>
      </c>
      <c r="P147" s="9">
        <v>5</v>
      </c>
      <c r="Q147" s="9">
        <v>5</v>
      </c>
      <c r="R147" s="85">
        <v>3</v>
      </c>
      <c r="S147" s="13"/>
      <c r="T147" s="14"/>
      <c r="U147" s="14"/>
      <c r="V147" s="14"/>
      <c r="W147" s="14"/>
      <c r="X147" s="14"/>
      <c r="Y147" s="14"/>
      <c r="Z147" s="14"/>
      <c r="AA147" s="14"/>
      <c r="AB147" s="14"/>
      <c r="AC147" s="14"/>
      <c r="AD147" s="33">
        <f t="shared" si="4"/>
        <v>13</v>
      </c>
      <c r="AE147" s="61" t="s">
        <v>544</v>
      </c>
      <c r="AF147" s="37"/>
    </row>
    <row r="148" spans="1:32" ht="47" customHeight="1">
      <c r="A148" s="59" t="s">
        <v>545</v>
      </c>
      <c r="B148" s="22" t="s">
        <v>546</v>
      </c>
      <c r="C148" s="22" t="s">
        <v>547</v>
      </c>
      <c r="D148" s="25">
        <v>45603</v>
      </c>
      <c r="E148" s="26"/>
      <c r="F148" s="23">
        <v>9</v>
      </c>
      <c r="G148" s="23">
        <v>0</v>
      </c>
      <c r="H148" s="23">
        <v>9</v>
      </c>
      <c r="I148" s="23">
        <v>0</v>
      </c>
      <c r="J148" s="44">
        <v>0</v>
      </c>
      <c r="K148" s="44">
        <v>0</v>
      </c>
      <c r="L148" s="44">
        <v>0</v>
      </c>
      <c r="M148" s="75">
        <v>0</v>
      </c>
      <c r="N148" s="83">
        <v>0</v>
      </c>
      <c r="O148" s="9">
        <v>0</v>
      </c>
      <c r="P148" s="9">
        <v>4</v>
      </c>
      <c r="Q148" s="9">
        <v>5</v>
      </c>
      <c r="R148" s="84"/>
      <c r="S148" s="13"/>
      <c r="T148" s="14"/>
      <c r="U148" s="14"/>
      <c r="V148" s="14"/>
      <c r="W148" s="14"/>
      <c r="X148" s="14"/>
      <c r="Y148" s="14"/>
      <c r="Z148" s="14"/>
      <c r="AA148" s="14"/>
      <c r="AB148" s="14"/>
      <c r="AC148" s="14"/>
      <c r="AD148" s="33">
        <f t="shared" si="4"/>
        <v>9</v>
      </c>
      <c r="AE148" s="61" t="s">
        <v>548</v>
      </c>
      <c r="AF148" s="37"/>
    </row>
    <row r="149" spans="1:32" ht="42.5" customHeight="1">
      <c r="A149" s="59" t="s">
        <v>549</v>
      </c>
      <c r="B149" s="22" t="s">
        <v>550</v>
      </c>
      <c r="C149" s="22" t="s">
        <v>551</v>
      </c>
      <c r="D149" s="25">
        <v>45603</v>
      </c>
      <c r="E149" s="26"/>
      <c r="F149" s="23">
        <v>5</v>
      </c>
      <c r="G149" s="23">
        <v>0</v>
      </c>
      <c r="H149" s="23">
        <v>5</v>
      </c>
      <c r="I149" s="23">
        <v>0</v>
      </c>
      <c r="J149" s="44">
        <v>0</v>
      </c>
      <c r="K149" s="44">
        <v>0</v>
      </c>
      <c r="L149" s="44">
        <v>0</v>
      </c>
      <c r="M149" s="75">
        <v>0</v>
      </c>
      <c r="N149" s="83">
        <v>0</v>
      </c>
      <c r="O149" s="9">
        <v>0</v>
      </c>
      <c r="P149" s="9">
        <v>0</v>
      </c>
      <c r="Q149" s="9">
        <v>5</v>
      </c>
      <c r="R149" s="84"/>
      <c r="S149" s="13"/>
      <c r="T149" s="14"/>
      <c r="U149" s="14"/>
      <c r="V149" s="14"/>
      <c r="W149" s="14"/>
      <c r="X149" s="14"/>
      <c r="Y149" s="14"/>
      <c r="Z149" s="14"/>
      <c r="AA149" s="14"/>
      <c r="AB149" s="14"/>
      <c r="AC149" s="14"/>
      <c r="AD149" s="33">
        <f t="shared" si="4"/>
        <v>5</v>
      </c>
      <c r="AE149" s="61" t="s">
        <v>552</v>
      </c>
      <c r="AF149" s="37"/>
    </row>
    <row r="150" spans="1:32" ht="46.25" customHeight="1">
      <c r="A150" s="59" t="s">
        <v>553</v>
      </c>
      <c r="B150" s="22" t="s">
        <v>554</v>
      </c>
      <c r="C150" s="22" t="s">
        <v>555</v>
      </c>
      <c r="D150" s="25">
        <v>45607</v>
      </c>
      <c r="E150" s="26"/>
      <c r="F150" s="23">
        <v>5</v>
      </c>
      <c r="G150" s="23">
        <v>0</v>
      </c>
      <c r="H150" s="23">
        <v>5</v>
      </c>
      <c r="I150" s="23">
        <v>0</v>
      </c>
      <c r="J150" s="44">
        <v>0</v>
      </c>
      <c r="K150" s="44">
        <v>0</v>
      </c>
      <c r="L150" s="44">
        <v>0</v>
      </c>
      <c r="M150" s="75">
        <v>0</v>
      </c>
      <c r="N150" s="83">
        <v>0</v>
      </c>
      <c r="O150" s="9">
        <v>0</v>
      </c>
      <c r="P150" s="9">
        <v>0</v>
      </c>
      <c r="Q150" s="9">
        <v>0</v>
      </c>
      <c r="R150" s="85">
        <v>5</v>
      </c>
      <c r="S150" s="13"/>
      <c r="T150" s="14"/>
      <c r="U150" s="14"/>
      <c r="V150" s="14"/>
      <c r="W150" s="14"/>
      <c r="X150" s="14"/>
      <c r="Y150" s="14"/>
      <c r="Z150" s="14"/>
      <c r="AA150" s="14"/>
      <c r="AB150" s="14"/>
      <c r="AC150" s="14"/>
      <c r="AD150" s="33">
        <f t="shared" si="4"/>
        <v>5</v>
      </c>
      <c r="AE150" s="61" t="s">
        <v>556</v>
      </c>
      <c r="AF150" s="37"/>
    </row>
    <row r="151" spans="1:32" ht="90.5" customHeight="1">
      <c r="A151" s="59" t="s">
        <v>557</v>
      </c>
      <c r="B151" s="22" t="s">
        <v>558</v>
      </c>
      <c r="C151" s="22" t="s">
        <v>559</v>
      </c>
      <c r="D151" s="25">
        <v>45664</v>
      </c>
      <c r="E151" s="26"/>
      <c r="F151" s="23">
        <v>5</v>
      </c>
      <c r="G151" s="23">
        <v>0</v>
      </c>
      <c r="H151" s="23">
        <v>5</v>
      </c>
      <c r="I151" s="23">
        <v>0</v>
      </c>
      <c r="J151" s="44">
        <v>0</v>
      </c>
      <c r="K151" s="44">
        <v>0</v>
      </c>
      <c r="L151" s="44">
        <v>0</v>
      </c>
      <c r="M151" s="75">
        <v>0</v>
      </c>
      <c r="N151" s="83">
        <v>0</v>
      </c>
      <c r="O151" s="9">
        <v>0</v>
      </c>
      <c r="P151" s="9">
        <v>0</v>
      </c>
      <c r="Q151" s="9">
        <v>5</v>
      </c>
      <c r="R151" s="84"/>
      <c r="S151" s="13"/>
      <c r="T151" s="14"/>
      <c r="U151" s="14"/>
      <c r="V151" s="14"/>
      <c r="W151" s="14"/>
      <c r="X151" s="14"/>
      <c r="Y151" s="14"/>
      <c r="Z151" s="14"/>
      <c r="AA151" s="14"/>
      <c r="AB151" s="14"/>
      <c r="AC151" s="14"/>
      <c r="AD151" s="33">
        <f t="shared" si="4"/>
        <v>5</v>
      </c>
      <c r="AE151" s="61" t="s">
        <v>121</v>
      </c>
      <c r="AF151" s="37"/>
    </row>
    <row r="152" spans="1:32" ht="36">
      <c r="A152" s="59" t="s">
        <v>560</v>
      </c>
      <c r="B152" s="22" t="s">
        <v>561</v>
      </c>
      <c r="C152" s="22" t="s">
        <v>562</v>
      </c>
      <c r="D152" s="25">
        <v>45681</v>
      </c>
      <c r="E152" s="26"/>
      <c r="F152" s="23">
        <v>5</v>
      </c>
      <c r="G152" s="23">
        <v>0</v>
      </c>
      <c r="H152" s="23">
        <v>5</v>
      </c>
      <c r="I152" s="23">
        <v>0</v>
      </c>
      <c r="J152" s="44">
        <v>0</v>
      </c>
      <c r="K152" s="44">
        <v>0</v>
      </c>
      <c r="L152" s="44">
        <v>0</v>
      </c>
      <c r="M152" s="75">
        <v>0</v>
      </c>
      <c r="N152" s="83">
        <v>0</v>
      </c>
      <c r="O152" s="9">
        <v>0</v>
      </c>
      <c r="P152" s="9">
        <v>0</v>
      </c>
      <c r="Q152" s="9">
        <v>5</v>
      </c>
      <c r="R152" s="84"/>
      <c r="S152" s="13"/>
      <c r="T152" s="14"/>
      <c r="U152" s="14"/>
      <c r="V152" s="14"/>
      <c r="W152" s="14"/>
      <c r="X152" s="14"/>
      <c r="Y152" s="14"/>
      <c r="Z152" s="14"/>
      <c r="AA152" s="14"/>
      <c r="AB152" s="14"/>
      <c r="AC152" s="14"/>
      <c r="AD152" s="33">
        <f t="shared" si="4"/>
        <v>5</v>
      </c>
      <c r="AE152" s="61" t="s">
        <v>121</v>
      </c>
      <c r="AF152" s="37"/>
    </row>
    <row r="153" spans="1:32" ht="72">
      <c r="A153" s="59" t="s">
        <v>563</v>
      </c>
      <c r="B153" s="22" t="s">
        <v>564</v>
      </c>
      <c r="C153" s="22" t="s">
        <v>565</v>
      </c>
      <c r="D153" s="25">
        <v>45701</v>
      </c>
      <c r="E153" s="26"/>
      <c r="F153" s="23">
        <v>9</v>
      </c>
      <c r="G153" s="23">
        <v>0</v>
      </c>
      <c r="H153" s="23">
        <v>9</v>
      </c>
      <c r="I153" s="23">
        <v>0</v>
      </c>
      <c r="J153" s="44">
        <v>0</v>
      </c>
      <c r="K153" s="44">
        <v>0</v>
      </c>
      <c r="L153" s="44">
        <v>0</v>
      </c>
      <c r="M153" s="75">
        <v>0</v>
      </c>
      <c r="N153" s="83">
        <v>0</v>
      </c>
      <c r="O153" s="9">
        <v>0</v>
      </c>
      <c r="P153" s="9">
        <v>4</v>
      </c>
      <c r="Q153" s="9">
        <v>5</v>
      </c>
      <c r="R153" s="84"/>
      <c r="S153" s="13"/>
      <c r="T153" s="14"/>
      <c r="U153" s="14"/>
      <c r="V153" s="14"/>
      <c r="W153" s="14"/>
      <c r="X153" s="14"/>
      <c r="Y153" s="14"/>
      <c r="Z153" s="14"/>
      <c r="AA153" s="14"/>
      <c r="AB153" s="14"/>
      <c r="AC153" s="14"/>
      <c r="AD153" s="33">
        <f t="shared" si="4"/>
        <v>9</v>
      </c>
      <c r="AE153" s="61" t="s">
        <v>566</v>
      </c>
      <c r="AF153" s="37"/>
    </row>
    <row r="154" spans="1:32" ht="36">
      <c r="A154" s="59" t="s">
        <v>567</v>
      </c>
      <c r="B154" s="22" t="s">
        <v>568</v>
      </c>
      <c r="C154" s="22" t="s">
        <v>427</v>
      </c>
      <c r="D154" s="25">
        <v>45702</v>
      </c>
      <c r="E154" s="26"/>
      <c r="F154" s="23">
        <v>5</v>
      </c>
      <c r="G154" s="23">
        <v>0</v>
      </c>
      <c r="H154" s="23">
        <v>5</v>
      </c>
      <c r="I154" s="23">
        <v>0</v>
      </c>
      <c r="J154" s="44">
        <v>0</v>
      </c>
      <c r="K154" s="44">
        <v>0</v>
      </c>
      <c r="L154" s="44">
        <v>0</v>
      </c>
      <c r="M154" s="75">
        <v>0</v>
      </c>
      <c r="N154" s="83">
        <v>0</v>
      </c>
      <c r="O154" s="9">
        <v>0</v>
      </c>
      <c r="P154" s="9">
        <v>5</v>
      </c>
      <c r="Q154" s="14"/>
      <c r="R154" s="84"/>
      <c r="S154" s="13"/>
      <c r="T154" s="14"/>
      <c r="U154" s="14"/>
      <c r="V154" s="14"/>
      <c r="W154" s="14"/>
      <c r="X154" s="14"/>
      <c r="Y154" s="14"/>
      <c r="Z154" s="14"/>
      <c r="AA154" s="14"/>
      <c r="AB154" s="14"/>
      <c r="AC154" s="14"/>
      <c r="AD154" s="33">
        <f t="shared" si="4"/>
        <v>5</v>
      </c>
      <c r="AE154" s="61" t="s">
        <v>121</v>
      </c>
      <c r="AF154" s="37"/>
    </row>
    <row r="155" spans="1:32" ht="46.25" customHeight="1">
      <c r="A155" s="59" t="s">
        <v>569</v>
      </c>
      <c r="B155" s="22" t="s">
        <v>570</v>
      </c>
      <c r="C155" s="22" t="s">
        <v>571</v>
      </c>
      <c r="D155" s="25">
        <v>45705</v>
      </c>
      <c r="E155" s="26"/>
      <c r="F155" s="23">
        <v>6</v>
      </c>
      <c r="G155" s="23">
        <v>0</v>
      </c>
      <c r="H155" s="23">
        <v>6</v>
      </c>
      <c r="I155" s="23">
        <v>0</v>
      </c>
      <c r="J155" s="44">
        <v>0</v>
      </c>
      <c r="K155" s="44">
        <v>0</v>
      </c>
      <c r="L155" s="44">
        <v>0</v>
      </c>
      <c r="M155" s="75">
        <v>0</v>
      </c>
      <c r="N155" s="83">
        <v>0</v>
      </c>
      <c r="O155" s="9">
        <v>0</v>
      </c>
      <c r="P155" s="9">
        <v>0</v>
      </c>
      <c r="Q155" s="9">
        <v>3</v>
      </c>
      <c r="R155" s="85">
        <v>3</v>
      </c>
      <c r="S155" s="13"/>
      <c r="T155" s="14"/>
      <c r="U155" s="14"/>
      <c r="V155" s="14"/>
      <c r="W155" s="14"/>
      <c r="X155" s="14"/>
      <c r="Y155" s="14"/>
      <c r="Z155" s="14"/>
      <c r="AA155" s="14"/>
      <c r="AB155" s="14"/>
      <c r="AC155" s="14"/>
      <c r="AD155" s="33">
        <f t="shared" si="4"/>
        <v>6</v>
      </c>
      <c r="AE155" s="61" t="s">
        <v>572</v>
      </c>
      <c r="AF155" s="37"/>
    </row>
    <row r="156" spans="1:32" ht="36">
      <c r="A156" s="59" t="s">
        <v>573</v>
      </c>
      <c r="B156" s="22" t="s">
        <v>574</v>
      </c>
      <c r="C156" s="22" t="s">
        <v>320</v>
      </c>
      <c r="D156" s="25">
        <v>45721</v>
      </c>
      <c r="E156" s="26"/>
      <c r="F156" s="23">
        <v>5</v>
      </c>
      <c r="G156" s="23">
        <v>0</v>
      </c>
      <c r="H156" s="23">
        <v>5</v>
      </c>
      <c r="I156" s="23">
        <v>0</v>
      </c>
      <c r="J156" s="44">
        <v>0</v>
      </c>
      <c r="K156" s="44">
        <v>0</v>
      </c>
      <c r="L156" s="44">
        <v>0</v>
      </c>
      <c r="M156" s="75">
        <v>0</v>
      </c>
      <c r="N156" s="83">
        <v>0</v>
      </c>
      <c r="O156" s="9">
        <v>0</v>
      </c>
      <c r="P156" s="9">
        <v>5</v>
      </c>
      <c r="Q156" s="14"/>
      <c r="R156" s="84"/>
      <c r="S156" s="13"/>
      <c r="T156" s="14"/>
      <c r="U156" s="14"/>
      <c r="V156" s="14"/>
      <c r="W156" s="14"/>
      <c r="X156" s="14"/>
      <c r="Y156" s="14"/>
      <c r="Z156" s="14"/>
      <c r="AA156" s="14"/>
      <c r="AB156" s="14"/>
      <c r="AC156" s="14"/>
      <c r="AD156" s="33">
        <f t="shared" si="4"/>
        <v>5</v>
      </c>
      <c r="AE156" s="61" t="s">
        <v>121</v>
      </c>
      <c r="AF156" s="37"/>
    </row>
    <row r="157" spans="1:32" ht="120">
      <c r="A157" s="59" t="s">
        <v>575</v>
      </c>
      <c r="B157" s="22" t="s">
        <v>576</v>
      </c>
      <c r="C157" s="22" t="s">
        <v>577</v>
      </c>
      <c r="D157" s="25" t="s">
        <v>578</v>
      </c>
      <c r="E157" s="26"/>
      <c r="F157" s="23">
        <v>7</v>
      </c>
      <c r="G157" s="23">
        <v>0</v>
      </c>
      <c r="H157" s="23">
        <v>7</v>
      </c>
      <c r="I157" s="23">
        <v>0</v>
      </c>
      <c r="J157" s="44">
        <v>0</v>
      </c>
      <c r="K157" s="44">
        <v>0</v>
      </c>
      <c r="L157" s="44">
        <v>0</v>
      </c>
      <c r="M157" s="75">
        <v>0</v>
      </c>
      <c r="N157" s="83">
        <v>0</v>
      </c>
      <c r="O157" s="9">
        <v>0</v>
      </c>
      <c r="P157" s="9">
        <v>3</v>
      </c>
      <c r="Q157" s="9">
        <v>4</v>
      </c>
      <c r="R157" s="84"/>
      <c r="S157" s="13"/>
      <c r="T157" s="14"/>
      <c r="U157" s="14"/>
      <c r="V157" s="14"/>
      <c r="W157" s="14"/>
      <c r="X157" s="14"/>
      <c r="Y157" s="14"/>
      <c r="Z157" s="14"/>
      <c r="AA157" s="14"/>
      <c r="AB157" s="14"/>
      <c r="AC157" s="14"/>
      <c r="AD157" s="33">
        <f t="shared" si="4"/>
        <v>7</v>
      </c>
      <c r="AE157" s="61" t="s">
        <v>121</v>
      </c>
      <c r="AF157" s="37"/>
    </row>
    <row r="158" spans="1:32" ht="36">
      <c r="A158" s="59" t="s">
        <v>579</v>
      </c>
      <c r="B158" s="22" t="s">
        <v>580</v>
      </c>
      <c r="C158" s="22" t="s">
        <v>581</v>
      </c>
      <c r="D158" s="25" t="s">
        <v>582</v>
      </c>
      <c r="E158" s="26"/>
      <c r="F158" s="23">
        <v>5</v>
      </c>
      <c r="G158" s="23">
        <v>0</v>
      </c>
      <c r="H158" s="23">
        <v>5</v>
      </c>
      <c r="I158" s="23">
        <v>0</v>
      </c>
      <c r="J158" s="44">
        <v>0</v>
      </c>
      <c r="K158" s="44">
        <v>0</v>
      </c>
      <c r="L158" s="44">
        <v>0</v>
      </c>
      <c r="M158" s="75">
        <v>0</v>
      </c>
      <c r="N158" s="83">
        <v>0</v>
      </c>
      <c r="O158" s="9">
        <v>0</v>
      </c>
      <c r="P158" s="9">
        <v>0</v>
      </c>
      <c r="Q158" s="9">
        <v>5</v>
      </c>
      <c r="R158" s="84"/>
      <c r="S158" s="13"/>
      <c r="T158" s="14"/>
      <c r="U158" s="14"/>
      <c r="V158" s="14"/>
      <c r="W158" s="14"/>
      <c r="X158" s="14"/>
      <c r="Y158" s="14"/>
      <c r="Z158" s="14"/>
      <c r="AA158" s="14"/>
      <c r="AB158" s="14"/>
      <c r="AC158" s="14"/>
      <c r="AD158" s="33">
        <f t="shared" si="4"/>
        <v>5</v>
      </c>
      <c r="AE158" s="61" t="s">
        <v>121</v>
      </c>
      <c r="AF158" s="37"/>
    </row>
    <row r="159" spans="1:32" s="8" customFormat="1" ht="12">
      <c r="A159" s="63" t="s">
        <v>583</v>
      </c>
      <c r="B159" s="48"/>
      <c r="C159" s="48"/>
      <c r="D159" s="49"/>
      <c r="E159" s="49"/>
      <c r="F159" s="50"/>
      <c r="G159" s="50"/>
      <c r="H159" s="50"/>
      <c r="I159" s="50"/>
      <c r="J159" s="34">
        <f>SUM(J3:J158)</f>
        <v>234</v>
      </c>
      <c r="K159" s="34">
        <f t="shared" ref="K159:AC159" si="5">SUM(K3:K158)</f>
        <v>740</v>
      </c>
      <c r="L159" s="34">
        <f t="shared" si="5"/>
        <v>828</v>
      </c>
      <c r="M159" s="16">
        <f t="shared" si="5"/>
        <v>650</v>
      </c>
      <c r="N159" s="89">
        <f t="shared" si="5"/>
        <v>484</v>
      </c>
      <c r="O159" s="34">
        <f t="shared" si="5"/>
        <v>751</v>
      </c>
      <c r="P159" s="34">
        <f t="shared" si="5"/>
        <v>848</v>
      </c>
      <c r="Q159" s="34">
        <f t="shared" si="5"/>
        <v>666</v>
      </c>
      <c r="R159" s="90">
        <f t="shared" si="5"/>
        <v>582</v>
      </c>
      <c r="S159" s="36">
        <f t="shared" si="5"/>
        <v>800</v>
      </c>
      <c r="T159" s="34">
        <f t="shared" si="5"/>
        <v>641</v>
      </c>
      <c r="U159" s="34">
        <f t="shared" si="5"/>
        <v>453</v>
      </c>
      <c r="V159" s="34">
        <f t="shared" si="5"/>
        <v>319</v>
      </c>
      <c r="W159" s="34">
        <f t="shared" si="5"/>
        <v>245</v>
      </c>
      <c r="X159" s="34">
        <f t="shared" si="5"/>
        <v>208</v>
      </c>
      <c r="Y159" s="34">
        <f t="shared" si="5"/>
        <v>206</v>
      </c>
      <c r="Z159" s="34">
        <f t="shared" si="5"/>
        <v>137</v>
      </c>
      <c r="AA159" s="34">
        <f t="shared" si="5"/>
        <v>110</v>
      </c>
      <c r="AB159" s="34">
        <f t="shared" si="5"/>
        <v>110</v>
      </c>
      <c r="AC159" s="34">
        <f t="shared" si="5"/>
        <v>110</v>
      </c>
      <c r="AD159" s="34">
        <f>SUM(J159:AC159)</f>
        <v>9122</v>
      </c>
      <c r="AE159" s="64"/>
    </row>
    <row r="160" spans="1:32" ht="36">
      <c r="A160" s="63" t="s">
        <v>584</v>
      </c>
      <c r="B160" s="18"/>
      <c r="C160" s="18"/>
      <c r="D160" s="19"/>
      <c r="E160" s="19"/>
      <c r="F160" s="20"/>
      <c r="G160" s="20"/>
      <c r="H160" s="20"/>
      <c r="I160" s="20"/>
      <c r="J160" s="34">
        <f t="shared" ref="J160:AC160" si="6">J168</f>
        <v>0</v>
      </c>
      <c r="K160" s="34">
        <f t="shared" si="6"/>
        <v>0</v>
      </c>
      <c r="L160" s="34">
        <f t="shared" si="6"/>
        <v>0</v>
      </c>
      <c r="M160" s="16">
        <f t="shared" si="6"/>
        <v>0</v>
      </c>
      <c r="N160" s="89">
        <f t="shared" si="6"/>
        <v>0</v>
      </c>
      <c r="O160" s="34">
        <f t="shared" si="6"/>
        <v>0</v>
      </c>
      <c r="P160" s="34">
        <f t="shared" si="6"/>
        <v>24</v>
      </c>
      <c r="Q160" s="34">
        <f t="shared" si="6"/>
        <v>25</v>
      </c>
      <c r="R160" s="90">
        <f t="shared" si="6"/>
        <v>76</v>
      </c>
      <c r="S160" s="36">
        <f t="shared" si="6"/>
        <v>0</v>
      </c>
      <c r="T160" s="34">
        <f t="shared" si="6"/>
        <v>0</v>
      </c>
      <c r="U160" s="34">
        <f t="shared" si="6"/>
        <v>0</v>
      </c>
      <c r="V160" s="34">
        <f t="shared" si="6"/>
        <v>0</v>
      </c>
      <c r="W160" s="34">
        <f t="shared" si="6"/>
        <v>0</v>
      </c>
      <c r="X160" s="34">
        <f t="shared" si="6"/>
        <v>0</v>
      </c>
      <c r="Y160" s="34">
        <f t="shared" si="6"/>
        <v>0</v>
      </c>
      <c r="Z160" s="34">
        <f t="shared" si="6"/>
        <v>0</v>
      </c>
      <c r="AA160" s="34">
        <f t="shared" si="6"/>
        <v>0</v>
      </c>
      <c r="AB160" s="34">
        <f t="shared" si="6"/>
        <v>0</v>
      </c>
      <c r="AC160" s="34">
        <f t="shared" si="6"/>
        <v>0</v>
      </c>
      <c r="AD160" s="34">
        <f>SUM(J160:AC160)</f>
        <v>125</v>
      </c>
      <c r="AE160" s="65"/>
    </row>
    <row r="161" spans="1:31" ht="12">
      <c r="A161" s="66" t="s">
        <v>585</v>
      </c>
      <c r="B161" s="17"/>
      <c r="C161" s="17"/>
      <c r="D161" s="19"/>
      <c r="E161" s="19"/>
      <c r="F161" s="20"/>
      <c r="G161" s="20"/>
      <c r="H161" s="20"/>
      <c r="I161" s="20"/>
      <c r="J161" s="34">
        <v>0</v>
      </c>
      <c r="K161" s="34">
        <v>0</v>
      </c>
      <c r="L161" s="34">
        <v>0</v>
      </c>
      <c r="M161" s="16">
        <v>0</v>
      </c>
      <c r="N161" s="89">
        <v>0</v>
      </c>
      <c r="O161" s="51">
        <v>0</v>
      </c>
      <c r="P161" s="34">
        <v>0</v>
      </c>
      <c r="Q161" s="34">
        <v>110</v>
      </c>
      <c r="R161" s="90">
        <v>110</v>
      </c>
      <c r="S161" s="36">
        <v>110</v>
      </c>
      <c r="T161" s="34">
        <v>110</v>
      </c>
      <c r="U161" s="34">
        <v>110</v>
      </c>
      <c r="V161" s="34">
        <v>110</v>
      </c>
      <c r="W161" s="34">
        <v>110</v>
      </c>
      <c r="X161" s="34">
        <v>110</v>
      </c>
      <c r="Y161" s="34">
        <v>110</v>
      </c>
      <c r="Z161" s="34">
        <v>110</v>
      </c>
      <c r="AA161" s="34">
        <v>110</v>
      </c>
      <c r="AB161" s="34">
        <v>110</v>
      </c>
      <c r="AC161" s="34">
        <v>110</v>
      </c>
      <c r="AD161" s="34">
        <f>SUM(J161:AC161)</f>
        <v>1430</v>
      </c>
      <c r="AE161" s="65"/>
    </row>
    <row r="162" spans="1:31" ht="12">
      <c r="A162" s="63" t="s">
        <v>586</v>
      </c>
      <c r="B162" s="17"/>
      <c r="C162" s="17"/>
      <c r="D162" s="19"/>
      <c r="E162" s="19"/>
      <c r="F162" s="20"/>
      <c r="G162" s="20"/>
      <c r="H162" s="20"/>
      <c r="I162" s="20"/>
      <c r="J162" s="34">
        <v>0</v>
      </c>
      <c r="K162" s="34">
        <v>0</v>
      </c>
      <c r="L162" s="34">
        <v>0</v>
      </c>
      <c r="M162" s="16">
        <v>0</v>
      </c>
      <c r="N162" s="89">
        <v>-17</v>
      </c>
      <c r="O162" s="34">
        <v>-17</v>
      </c>
      <c r="P162" s="34">
        <v>-17</v>
      </c>
      <c r="Q162" s="34">
        <v>0</v>
      </c>
      <c r="R162" s="90">
        <v>0</v>
      </c>
      <c r="S162" s="36">
        <v>0</v>
      </c>
      <c r="T162" s="34">
        <v>0</v>
      </c>
      <c r="U162" s="34">
        <v>0</v>
      </c>
      <c r="V162" s="34">
        <v>0</v>
      </c>
      <c r="W162" s="34">
        <v>0</v>
      </c>
      <c r="X162" s="34">
        <v>0</v>
      </c>
      <c r="Y162" s="34">
        <v>0</v>
      </c>
      <c r="Z162" s="34">
        <v>0</v>
      </c>
      <c r="AA162" s="34">
        <v>0</v>
      </c>
      <c r="AB162" s="34">
        <v>0</v>
      </c>
      <c r="AC162" s="34">
        <v>0</v>
      </c>
      <c r="AD162" s="34">
        <f>SUM(J162:AC162)</f>
        <v>-51</v>
      </c>
      <c r="AE162" s="65"/>
    </row>
    <row r="163" spans="1:31" s="1" customFormat="1" ht="13" thickBot="1">
      <c r="A163" s="67" t="s">
        <v>587</v>
      </c>
      <c r="B163" s="68"/>
      <c r="C163" s="68"/>
      <c r="D163" s="69"/>
      <c r="E163" s="69"/>
      <c r="F163" s="70"/>
      <c r="G163" s="70"/>
      <c r="H163" s="70"/>
      <c r="I163" s="70"/>
      <c r="J163" s="71">
        <f t="shared" ref="J163:AD163" si="7">SUM(J159:J162)</f>
        <v>234</v>
      </c>
      <c r="K163" s="71">
        <f t="shared" si="7"/>
        <v>740</v>
      </c>
      <c r="L163" s="71">
        <f t="shared" si="7"/>
        <v>828</v>
      </c>
      <c r="M163" s="76">
        <f t="shared" si="7"/>
        <v>650</v>
      </c>
      <c r="N163" s="91">
        <f t="shared" si="7"/>
        <v>467</v>
      </c>
      <c r="O163" s="71">
        <f t="shared" si="7"/>
        <v>734</v>
      </c>
      <c r="P163" s="71">
        <f t="shared" si="7"/>
        <v>855</v>
      </c>
      <c r="Q163" s="71">
        <f t="shared" si="7"/>
        <v>801</v>
      </c>
      <c r="R163" s="92">
        <f t="shared" si="7"/>
        <v>768</v>
      </c>
      <c r="S163" s="79">
        <f t="shared" si="7"/>
        <v>910</v>
      </c>
      <c r="T163" s="71">
        <f t="shared" si="7"/>
        <v>751</v>
      </c>
      <c r="U163" s="71">
        <f t="shared" si="7"/>
        <v>563</v>
      </c>
      <c r="V163" s="71">
        <f t="shared" si="7"/>
        <v>429</v>
      </c>
      <c r="W163" s="71">
        <f t="shared" si="7"/>
        <v>355</v>
      </c>
      <c r="X163" s="71">
        <f t="shared" si="7"/>
        <v>318</v>
      </c>
      <c r="Y163" s="71">
        <f t="shared" si="7"/>
        <v>316</v>
      </c>
      <c r="Z163" s="71">
        <f t="shared" si="7"/>
        <v>247</v>
      </c>
      <c r="AA163" s="71">
        <f t="shared" si="7"/>
        <v>220</v>
      </c>
      <c r="AB163" s="71">
        <f t="shared" si="7"/>
        <v>220</v>
      </c>
      <c r="AC163" s="71">
        <f t="shared" si="7"/>
        <v>220</v>
      </c>
      <c r="AD163" s="71">
        <f t="shared" si="7"/>
        <v>10626</v>
      </c>
      <c r="AE163" s="72"/>
    </row>
    <row r="164" spans="1:31" ht="12" thickBot="1">
      <c r="A164" s="3"/>
      <c r="L164" s="42"/>
      <c r="M164" s="42"/>
      <c r="N164" s="42"/>
      <c r="O164" s="42"/>
      <c r="P164" s="42"/>
      <c r="Q164" s="42"/>
      <c r="R164" s="42"/>
      <c r="S164" s="42"/>
      <c r="AD164" s="32"/>
    </row>
    <row r="165" spans="1:31" ht="12">
      <c r="A165" s="97" t="s">
        <v>588</v>
      </c>
      <c r="B165" s="98"/>
      <c r="C165" s="98"/>
      <c r="D165" s="53"/>
      <c r="E165" s="53"/>
      <c r="F165" s="54"/>
      <c r="G165" s="54"/>
      <c r="H165" s="54"/>
      <c r="I165" s="54"/>
      <c r="J165" s="98"/>
      <c r="K165" s="98"/>
      <c r="L165" s="98"/>
      <c r="M165" s="106"/>
      <c r="N165" s="110"/>
      <c r="O165" s="98"/>
      <c r="P165" s="98"/>
      <c r="Q165" s="98"/>
      <c r="R165" s="100"/>
      <c r="S165" s="108"/>
      <c r="T165" s="98"/>
      <c r="U165" s="98"/>
      <c r="V165" s="98"/>
      <c r="W165" s="98"/>
      <c r="X165" s="98"/>
      <c r="Y165" s="98"/>
      <c r="Z165" s="98"/>
      <c r="AA165" s="98"/>
      <c r="AB165" s="98"/>
      <c r="AC165" s="98"/>
      <c r="AD165" s="99"/>
      <c r="AE165" s="100"/>
    </row>
    <row r="166" spans="1:31" ht="96">
      <c r="A166" s="59" t="s">
        <v>589</v>
      </c>
      <c r="B166" s="22" t="s">
        <v>312</v>
      </c>
      <c r="C166" s="22" t="s">
        <v>590</v>
      </c>
      <c r="D166" s="25">
        <v>45274</v>
      </c>
      <c r="E166" s="25"/>
      <c r="F166" s="23">
        <v>37</v>
      </c>
      <c r="G166" s="23">
        <v>0</v>
      </c>
      <c r="H166" s="23">
        <v>37</v>
      </c>
      <c r="I166" s="23">
        <v>0</v>
      </c>
      <c r="J166" s="44">
        <v>0</v>
      </c>
      <c r="K166" s="44">
        <v>0</v>
      </c>
      <c r="L166" s="44">
        <v>0</v>
      </c>
      <c r="M166" s="28">
        <v>0</v>
      </c>
      <c r="N166" s="95">
        <v>0</v>
      </c>
      <c r="O166" s="96">
        <v>0</v>
      </c>
      <c r="P166" s="96">
        <v>0</v>
      </c>
      <c r="Q166" s="9">
        <v>0</v>
      </c>
      <c r="R166" s="85">
        <v>37</v>
      </c>
      <c r="S166" s="13"/>
      <c r="T166" s="14"/>
      <c r="U166" s="14"/>
      <c r="V166" s="14"/>
      <c r="W166" s="14"/>
      <c r="X166" s="14"/>
      <c r="Y166" s="14"/>
      <c r="Z166" s="14"/>
      <c r="AA166" s="14"/>
      <c r="AB166" s="14"/>
      <c r="AC166" s="14"/>
      <c r="AD166" s="33">
        <f>SUM(J166:AC166)</f>
        <v>37</v>
      </c>
      <c r="AE166" s="61" t="s">
        <v>591</v>
      </c>
    </row>
    <row r="167" spans="1:31" ht="84">
      <c r="A167" s="62" t="s">
        <v>592</v>
      </c>
      <c r="B167" s="22" t="s">
        <v>593</v>
      </c>
      <c r="C167" s="22" t="s">
        <v>594</v>
      </c>
      <c r="D167" s="24">
        <v>44916</v>
      </c>
      <c r="E167" s="26"/>
      <c r="F167" s="23">
        <v>88</v>
      </c>
      <c r="G167" s="23">
        <v>0</v>
      </c>
      <c r="H167" s="23">
        <v>88</v>
      </c>
      <c r="I167" s="23">
        <v>0</v>
      </c>
      <c r="J167" s="44">
        <v>0</v>
      </c>
      <c r="K167" s="44">
        <v>0</v>
      </c>
      <c r="L167" s="44">
        <v>0</v>
      </c>
      <c r="M167" s="28">
        <v>0</v>
      </c>
      <c r="N167" s="95">
        <v>0</v>
      </c>
      <c r="O167" s="96">
        <v>0</v>
      </c>
      <c r="P167" s="96">
        <v>24</v>
      </c>
      <c r="Q167" s="96">
        <v>25</v>
      </c>
      <c r="R167" s="85">
        <v>39</v>
      </c>
      <c r="S167" s="13"/>
      <c r="T167" s="14"/>
      <c r="U167" s="14"/>
      <c r="V167" s="14"/>
      <c r="W167" s="14"/>
      <c r="X167" s="14"/>
      <c r="Y167" s="14"/>
      <c r="Z167" s="14"/>
      <c r="AA167" s="14"/>
      <c r="AB167" s="14"/>
      <c r="AC167" s="14"/>
      <c r="AD167" s="33">
        <f>SUM(J167:AC167)</f>
        <v>88</v>
      </c>
      <c r="AE167" s="61" t="s">
        <v>595</v>
      </c>
    </row>
    <row r="168" spans="1:31" ht="25" thickBot="1">
      <c r="A168" s="101" t="s">
        <v>596</v>
      </c>
      <c r="B168" s="102" t="s">
        <v>37</v>
      </c>
      <c r="C168" s="102" t="s">
        <v>37</v>
      </c>
      <c r="D168" s="103" t="s">
        <v>37</v>
      </c>
      <c r="E168" s="103" t="s">
        <v>37</v>
      </c>
      <c r="F168" s="104">
        <f t="shared" ref="F168:I168" si="8">SUM(F166:F167)</f>
        <v>125</v>
      </c>
      <c r="G168" s="104">
        <f t="shared" si="8"/>
        <v>0</v>
      </c>
      <c r="H168" s="104">
        <f t="shared" si="8"/>
        <v>125</v>
      </c>
      <c r="I168" s="104">
        <f t="shared" si="8"/>
        <v>0</v>
      </c>
      <c r="J168" s="104">
        <f>SUM(J166:J167)</f>
        <v>0</v>
      </c>
      <c r="K168" s="104">
        <f>SUM(K166:K167)</f>
        <v>0</v>
      </c>
      <c r="L168" s="104">
        <f t="shared" ref="L168:AD168" si="9">SUM(L166:L167)</f>
        <v>0</v>
      </c>
      <c r="M168" s="107">
        <f t="shared" si="9"/>
        <v>0</v>
      </c>
      <c r="N168" s="111">
        <f t="shared" si="9"/>
        <v>0</v>
      </c>
      <c r="O168" s="104">
        <f t="shared" si="9"/>
        <v>0</v>
      </c>
      <c r="P168" s="104">
        <f t="shared" si="9"/>
        <v>24</v>
      </c>
      <c r="Q168" s="104">
        <f t="shared" si="9"/>
        <v>25</v>
      </c>
      <c r="R168" s="112">
        <f t="shared" si="9"/>
        <v>76</v>
      </c>
      <c r="S168" s="109">
        <f t="shared" si="9"/>
        <v>0</v>
      </c>
      <c r="T168" s="104">
        <f t="shared" si="9"/>
        <v>0</v>
      </c>
      <c r="U168" s="104">
        <f t="shared" si="9"/>
        <v>0</v>
      </c>
      <c r="V168" s="104">
        <f t="shared" si="9"/>
        <v>0</v>
      </c>
      <c r="W168" s="104">
        <f t="shared" si="9"/>
        <v>0</v>
      </c>
      <c r="X168" s="104">
        <f t="shared" si="9"/>
        <v>0</v>
      </c>
      <c r="Y168" s="104">
        <f t="shared" si="9"/>
        <v>0</v>
      </c>
      <c r="Z168" s="104">
        <f t="shared" si="9"/>
        <v>0</v>
      </c>
      <c r="AA168" s="104">
        <f t="shared" si="9"/>
        <v>0</v>
      </c>
      <c r="AB168" s="104">
        <f t="shared" si="9"/>
        <v>0</v>
      </c>
      <c r="AC168" s="104">
        <f t="shared" si="9"/>
        <v>0</v>
      </c>
      <c r="AD168" s="104">
        <f t="shared" si="9"/>
        <v>125</v>
      </c>
      <c r="AE168" s="105"/>
    </row>
    <row r="169" spans="1:31" ht="12" thickBot="1">
      <c r="A169" s="3"/>
      <c r="L169" s="42"/>
      <c r="M169" s="42"/>
      <c r="N169" s="42"/>
      <c r="O169" s="42"/>
      <c r="P169" s="42"/>
      <c r="Q169" s="42"/>
      <c r="R169" s="42"/>
      <c r="S169" s="42"/>
    </row>
    <row r="170" spans="1:31" ht="11">
      <c r="A170" s="122" t="s">
        <v>597</v>
      </c>
      <c r="B170" s="98"/>
      <c r="C170" s="98"/>
      <c r="D170" s="53"/>
      <c r="E170" s="53"/>
      <c r="F170" s="54"/>
      <c r="G170" s="54"/>
      <c r="H170" s="54"/>
      <c r="I170" s="54"/>
      <c r="J170" s="98"/>
      <c r="K170" s="98"/>
      <c r="L170" s="98"/>
      <c r="M170" s="106"/>
      <c r="N170" s="110"/>
      <c r="O170" s="98"/>
      <c r="P170" s="98"/>
      <c r="Q170" s="98"/>
      <c r="R170" s="100"/>
      <c r="S170" s="108"/>
      <c r="T170" s="98"/>
      <c r="U170" s="98"/>
      <c r="V170" s="98"/>
      <c r="W170" s="98"/>
      <c r="X170" s="98"/>
      <c r="Y170" s="98"/>
      <c r="Z170" s="98"/>
      <c r="AA170" s="98"/>
      <c r="AB170" s="98"/>
      <c r="AC170" s="98"/>
      <c r="AD170" s="53"/>
      <c r="AE170" s="100"/>
    </row>
    <row r="171" spans="1:31" ht="24">
      <c r="A171" s="218" t="s">
        <v>695</v>
      </c>
      <c r="B171" s="114" t="s">
        <v>598</v>
      </c>
      <c r="C171" s="113" t="s">
        <v>37</v>
      </c>
      <c r="D171" s="114" t="s">
        <v>37</v>
      </c>
      <c r="E171" s="113" t="s">
        <v>599</v>
      </c>
      <c r="F171" s="115">
        <v>715</v>
      </c>
      <c r="G171" s="115">
        <v>0</v>
      </c>
      <c r="H171" s="115">
        <v>715</v>
      </c>
      <c r="I171" s="115">
        <v>0</v>
      </c>
      <c r="J171" s="116">
        <v>0</v>
      </c>
      <c r="K171" s="116">
        <v>0</v>
      </c>
      <c r="L171" s="116">
        <v>0</v>
      </c>
      <c r="M171" s="130">
        <v>0</v>
      </c>
      <c r="N171" s="132">
        <v>0</v>
      </c>
      <c r="O171" s="117">
        <v>0</v>
      </c>
      <c r="P171" s="117">
        <v>0</v>
      </c>
      <c r="Q171" s="117">
        <v>0</v>
      </c>
      <c r="R171" s="133">
        <v>0</v>
      </c>
      <c r="S171" s="131">
        <v>67</v>
      </c>
      <c r="T171" s="117">
        <v>67</v>
      </c>
      <c r="U171" s="117">
        <v>67</v>
      </c>
      <c r="V171" s="117">
        <v>67</v>
      </c>
      <c r="W171" s="117">
        <v>67</v>
      </c>
      <c r="X171" s="117">
        <v>67</v>
      </c>
      <c r="Y171" s="117">
        <v>67</v>
      </c>
      <c r="Z171" s="117">
        <v>67</v>
      </c>
      <c r="AA171" s="117">
        <v>67</v>
      </c>
      <c r="AB171" s="117">
        <v>67</v>
      </c>
      <c r="AC171" s="117">
        <v>45</v>
      </c>
      <c r="AD171" s="118">
        <f t="shared" ref="AD171:AD176" si="10">SUM(J171:AC171)</f>
        <v>715</v>
      </c>
      <c r="AE171" s="125"/>
    </row>
    <row r="172" spans="1:31" ht="60">
      <c r="A172" s="218" t="s">
        <v>693</v>
      </c>
      <c r="B172" s="114" t="s">
        <v>600</v>
      </c>
      <c r="C172" s="113" t="s">
        <v>37</v>
      </c>
      <c r="D172" s="114" t="s">
        <v>37</v>
      </c>
      <c r="E172" s="113" t="s">
        <v>601</v>
      </c>
      <c r="F172" s="115">
        <v>203</v>
      </c>
      <c r="G172" s="115">
        <v>0</v>
      </c>
      <c r="H172" s="115">
        <v>203</v>
      </c>
      <c r="I172" s="115">
        <v>0</v>
      </c>
      <c r="J172" s="116">
        <v>0</v>
      </c>
      <c r="K172" s="116">
        <v>0</v>
      </c>
      <c r="L172" s="116">
        <v>0</v>
      </c>
      <c r="M172" s="130">
        <v>0</v>
      </c>
      <c r="N172" s="132">
        <v>0</v>
      </c>
      <c r="O172" s="117">
        <v>0</v>
      </c>
      <c r="P172" s="117">
        <v>0</v>
      </c>
      <c r="Q172" s="117">
        <v>0</v>
      </c>
      <c r="R172" s="133">
        <v>0</v>
      </c>
      <c r="S172" s="217">
        <v>49</v>
      </c>
      <c r="T172" s="217">
        <v>49</v>
      </c>
      <c r="U172" s="217">
        <v>49</v>
      </c>
      <c r="V172" s="217">
        <v>23</v>
      </c>
      <c r="W172" s="217">
        <v>33</v>
      </c>
      <c r="X172" s="117">
        <v>0</v>
      </c>
      <c r="Y172" s="117">
        <v>0</v>
      </c>
      <c r="Z172" s="117">
        <v>0</v>
      </c>
      <c r="AA172" s="117">
        <v>0</v>
      </c>
      <c r="AB172" s="117">
        <v>0</v>
      </c>
      <c r="AC172" s="117">
        <v>0</v>
      </c>
      <c r="AD172" s="118">
        <f t="shared" si="10"/>
        <v>203</v>
      </c>
      <c r="AE172" s="125" t="s">
        <v>718</v>
      </c>
    </row>
    <row r="173" spans="1:31" ht="60">
      <c r="A173" s="218" t="s">
        <v>696</v>
      </c>
      <c r="B173" s="114" t="s">
        <v>602</v>
      </c>
      <c r="C173" s="113" t="s">
        <v>37</v>
      </c>
      <c r="D173" s="114" t="s">
        <v>37</v>
      </c>
      <c r="E173" s="119" t="s">
        <v>603</v>
      </c>
      <c r="F173" s="115">
        <v>879</v>
      </c>
      <c r="G173" s="115">
        <v>0</v>
      </c>
      <c r="H173" s="115">
        <v>879</v>
      </c>
      <c r="I173" s="115">
        <v>0</v>
      </c>
      <c r="J173" s="116">
        <v>0</v>
      </c>
      <c r="K173" s="116">
        <v>0</v>
      </c>
      <c r="L173" s="116">
        <v>0</v>
      </c>
      <c r="M173" s="130">
        <v>0</v>
      </c>
      <c r="N173" s="132">
        <v>0</v>
      </c>
      <c r="O173" s="117">
        <v>0</v>
      </c>
      <c r="P173" s="117">
        <v>0</v>
      </c>
      <c r="Q173" s="117">
        <v>0</v>
      </c>
      <c r="R173" s="133">
        <v>0</v>
      </c>
      <c r="S173" s="216">
        <v>123</v>
      </c>
      <c r="T173" s="217">
        <v>123</v>
      </c>
      <c r="U173" s="217">
        <v>123</v>
      </c>
      <c r="V173" s="217">
        <v>123</v>
      </c>
      <c r="W173" s="217">
        <v>123</v>
      </c>
      <c r="X173" s="217">
        <v>123</v>
      </c>
      <c r="Y173" s="217">
        <v>123</v>
      </c>
      <c r="Z173" s="217">
        <v>18</v>
      </c>
      <c r="AA173" s="117">
        <v>0</v>
      </c>
      <c r="AB173" s="117">
        <v>0</v>
      </c>
      <c r="AC173" s="117">
        <v>0</v>
      </c>
      <c r="AD173" s="118">
        <f t="shared" si="10"/>
        <v>879</v>
      </c>
      <c r="AE173" s="125" t="s">
        <v>717</v>
      </c>
    </row>
    <row r="174" spans="1:31" ht="52.5" customHeight="1">
      <c r="A174" s="218" t="s">
        <v>697</v>
      </c>
      <c r="B174" s="114" t="s">
        <v>604</v>
      </c>
      <c r="C174" s="113" t="s">
        <v>37</v>
      </c>
      <c r="D174" s="114" t="s">
        <v>37</v>
      </c>
      <c r="E174" s="113" t="s">
        <v>605</v>
      </c>
      <c r="F174" s="115">
        <v>270</v>
      </c>
      <c r="G174" s="115">
        <v>0</v>
      </c>
      <c r="H174" s="115">
        <v>270</v>
      </c>
      <c r="I174" s="115">
        <v>0</v>
      </c>
      <c r="J174" s="116">
        <v>0</v>
      </c>
      <c r="K174" s="116">
        <v>0</v>
      </c>
      <c r="L174" s="116">
        <v>0</v>
      </c>
      <c r="M174" s="130">
        <v>0</v>
      </c>
      <c r="N174" s="132">
        <v>0</v>
      </c>
      <c r="O174" s="117">
        <v>0</v>
      </c>
      <c r="P174" s="117">
        <v>0</v>
      </c>
      <c r="Q174" s="117">
        <v>0</v>
      </c>
      <c r="R174" s="133">
        <v>0</v>
      </c>
      <c r="S174" s="131">
        <v>49</v>
      </c>
      <c r="T174" s="117">
        <v>49</v>
      </c>
      <c r="U174" s="117">
        <v>49</v>
      </c>
      <c r="V174" s="117">
        <v>49</v>
      </c>
      <c r="W174" s="120">
        <v>49</v>
      </c>
      <c r="X174" s="120">
        <v>25</v>
      </c>
      <c r="Y174" s="121"/>
      <c r="Z174" s="121"/>
      <c r="AA174" s="121"/>
      <c r="AB174" s="121"/>
      <c r="AC174" s="121"/>
      <c r="AD174" s="118">
        <f t="shared" si="10"/>
        <v>270</v>
      </c>
      <c r="AE174" s="124"/>
    </row>
    <row r="175" spans="1:31" ht="24">
      <c r="A175" s="218" t="s">
        <v>697</v>
      </c>
      <c r="B175" s="114" t="s">
        <v>606</v>
      </c>
      <c r="C175" s="113" t="s">
        <v>37</v>
      </c>
      <c r="D175" s="114" t="s">
        <v>37</v>
      </c>
      <c r="E175" s="113" t="s">
        <v>607</v>
      </c>
      <c r="F175" s="115">
        <v>55</v>
      </c>
      <c r="G175" s="115">
        <v>0</v>
      </c>
      <c r="H175" s="115">
        <v>55</v>
      </c>
      <c r="I175" s="115">
        <v>0</v>
      </c>
      <c r="J175" s="116">
        <v>0</v>
      </c>
      <c r="K175" s="116">
        <v>0</v>
      </c>
      <c r="L175" s="116">
        <v>0</v>
      </c>
      <c r="M175" s="130">
        <v>0</v>
      </c>
      <c r="N175" s="132">
        <v>0</v>
      </c>
      <c r="O175" s="117">
        <v>0</v>
      </c>
      <c r="P175" s="117">
        <v>0</v>
      </c>
      <c r="Q175" s="117">
        <v>0</v>
      </c>
      <c r="R175" s="219">
        <v>49</v>
      </c>
      <c r="S175" s="216">
        <v>8</v>
      </c>
      <c r="T175" s="217">
        <v>0</v>
      </c>
      <c r="U175" s="220">
        <v>0</v>
      </c>
      <c r="V175" s="121"/>
      <c r="W175" s="121"/>
      <c r="X175" s="121"/>
      <c r="Y175" s="121"/>
      <c r="Z175" s="121"/>
      <c r="AA175" s="121"/>
      <c r="AB175" s="121"/>
      <c r="AC175" s="121"/>
      <c r="AD175" s="118">
        <f t="shared" si="10"/>
        <v>57</v>
      </c>
      <c r="AE175" s="125" t="s">
        <v>717</v>
      </c>
    </row>
    <row r="176" spans="1:31" ht="24">
      <c r="A176" s="218" t="s">
        <v>698</v>
      </c>
      <c r="B176" s="114" t="s">
        <v>608</v>
      </c>
      <c r="C176" s="113" t="s">
        <v>37</v>
      </c>
      <c r="D176" s="114" t="s">
        <v>37</v>
      </c>
      <c r="E176" s="113" t="s">
        <v>609</v>
      </c>
      <c r="F176" s="115">
        <v>110</v>
      </c>
      <c r="G176" s="115">
        <v>0</v>
      </c>
      <c r="H176" s="115">
        <v>110</v>
      </c>
      <c r="I176" s="115">
        <v>0</v>
      </c>
      <c r="J176" s="116">
        <v>0</v>
      </c>
      <c r="K176" s="116">
        <v>0</v>
      </c>
      <c r="L176" s="116">
        <v>0</v>
      </c>
      <c r="M176" s="130">
        <v>0</v>
      </c>
      <c r="N176" s="132">
        <v>0</v>
      </c>
      <c r="O176" s="117">
        <v>0</v>
      </c>
      <c r="P176" s="117">
        <v>0</v>
      </c>
      <c r="Q176" s="117">
        <v>0</v>
      </c>
      <c r="R176" s="133">
        <v>0</v>
      </c>
      <c r="S176" s="131">
        <v>49</v>
      </c>
      <c r="T176" s="117">
        <v>49</v>
      </c>
      <c r="U176" s="120">
        <v>12</v>
      </c>
      <c r="V176" s="121"/>
      <c r="W176" s="121"/>
      <c r="X176" s="121"/>
      <c r="Y176" s="121"/>
      <c r="Z176" s="121"/>
      <c r="AA176" s="121"/>
      <c r="AB176" s="121"/>
      <c r="AC176" s="121"/>
      <c r="AD176" s="118">
        <f t="shared" si="10"/>
        <v>110</v>
      </c>
      <c r="AE176" s="125" t="s">
        <v>610</v>
      </c>
    </row>
    <row r="177" spans="1:57" ht="68.25" customHeight="1">
      <c r="A177" s="218" t="s">
        <v>694</v>
      </c>
      <c r="B177" s="114" t="s">
        <v>611</v>
      </c>
      <c r="C177" s="113" t="s">
        <v>37</v>
      </c>
      <c r="D177" s="114" t="s">
        <v>37</v>
      </c>
      <c r="E177" s="114" t="s">
        <v>612</v>
      </c>
      <c r="F177" s="115">
        <v>1506</v>
      </c>
      <c r="G177" s="115">
        <v>0</v>
      </c>
      <c r="H177" s="115">
        <v>1506</v>
      </c>
      <c r="I177" s="115">
        <v>0</v>
      </c>
      <c r="J177" s="116">
        <v>0</v>
      </c>
      <c r="K177" s="116">
        <v>0</v>
      </c>
      <c r="L177" s="116">
        <v>0</v>
      </c>
      <c r="M177" s="130">
        <v>0</v>
      </c>
      <c r="N177" s="132">
        <v>0</v>
      </c>
      <c r="O177" s="117">
        <v>0</v>
      </c>
      <c r="P177" s="117">
        <v>0</v>
      </c>
      <c r="Q177" s="117">
        <v>0</v>
      </c>
      <c r="R177" s="133">
        <v>0</v>
      </c>
      <c r="S177" s="216">
        <v>136</v>
      </c>
      <c r="T177" s="217">
        <v>136</v>
      </c>
      <c r="U177" s="217">
        <v>136</v>
      </c>
      <c r="V177" s="217">
        <v>136</v>
      </c>
      <c r="W177" s="217">
        <v>136</v>
      </c>
      <c r="X177" s="217">
        <v>136</v>
      </c>
      <c r="Y177" s="217">
        <v>136</v>
      </c>
      <c r="Z177" s="217">
        <v>136</v>
      </c>
      <c r="AA177" s="217">
        <v>136</v>
      </c>
      <c r="AB177" s="217">
        <v>136</v>
      </c>
      <c r="AC177" s="217">
        <v>136</v>
      </c>
      <c r="AD177" s="118">
        <f>SUM(J177:AC177)</f>
        <v>1496</v>
      </c>
      <c r="AE177" s="125" t="s">
        <v>717</v>
      </c>
    </row>
    <row r="178" spans="1:57" ht="12" thickBot="1">
      <c r="A178" s="126" t="s">
        <v>613</v>
      </c>
      <c r="B178" s="102"/>
      <c r="C178" s="102"/>
      <c r="D178" s="103"/>
      <c r="E178" s="103"/>
      <c r="F178" s="127">
        <f t="shared" ref="F178:AD178" si="11">SUM(F171:F177)</f>
        <v>3738</v>
      </c>
      <c r="G178" s="127">
        <f t="shared" si="11"/>
        <v>0</v>
      </c>
      <c r="H178" s="127">
        <f t="shared" si="11"/>
        <v>3738</v>
      </c>
      <c r="I178" s="127">
        <f t="shared" si="11"/>
        <v>0</v>
      </c>
      <c r="J178" s="127">
        <f t="shared" si="11"/>
        <v>0</v>
      </c>
      <c r="K178" s="104">
        <f t="shared" si="11"/>
        <v>0</v>
      </c>
      <c r="L178" s="104">
        <f t="shared" si="11"/>
        <v>0</v>
      </c>
      <c r="M178" s="107">
        <f t="shared" si="11"/>
        <v>0</v>
      </c>
      <c r="N178" s="111">
        <f t="shared" si="11"/>
        <v>0</v>
      </c>
      <c r="O178" s="104">
        <f t="shared" si="11"/>
        <v>0</v>
      </c>
      <c r="P178" s="104">
        <f t="shared" si="11"/>
        <v>0</v>
      </c>
      <c r="Q178" s="104">
        <f t="shared" si="11"/>
        <v>0</v>
      </c>
      <c r="R178" s="112">
        <f t="shared" si="11"/>
        <v>49</v>
      </c>
      <c r="S178" s="109">
        <f t="shared" si="11"/>
        <v>481</v>
      </c>
      <c r="T178" s="104">
        <f t="shared" si="11"/>
        <v>473</v>
      </c>
      <c r="U178" s="104">
        <f t="shared" si="11"/>
        <v>436</v>
      </c>
      <c r="V178" s="104">
        <f t="shared" si="11"/>
        <v>398</v>
      </c>
      <c r="W178" s="104">
        <f t="shared" si="11"/>
        <v>408</v>
      </c>
      <c r="X178" s="104">
        <f t="shared" si="11"/>
        <v>351</v>
      </c>
      <c r="Y178" s="104">
        <f t="shared" si="11"/>
        <v>326</v>
      </c>
      <c r="Z178" s="104">
        <f t="shared" si="11"/>
        <v>221</v>
      </c>
      <c r="AA178" s="104">
        <f t="shared" si="11"/>
        <v>203</v>
      </c>
      <c r="AB178" s="104">
        <f t="shared" si="11"/>
        <v>203</v>
      </c>
      <c r="AC178" s="104">
        <f t="shared" si="11"/>
        <v>181</v>
      </c>
      <c r="AD178" s="128">
        <f t="shared" si="11"/>
        <v>3730</v>
      </c>
      <c r="AE178" s="129"/>
    </row>
    <row r="179" spans="1:57" ht="12" thickBot="1">
      <c r="A179" s="3"/>
    </row>
    <row r="180" spans="1:57" ht="11">
      <c r="A180" s="122" t="s">
        <v>614</v>
      </c>
      <c r="B180" s="98"/>
      <c r="C180" s="98"/>
      <c r="D180" s="53"/>
      <c r="E180" s="53"/>
      <c r="F180" s="54"/>
      <c r="G180" s="54"/>
      <c r="H180" s="54"/>
      <c r="I180" s="54"/>
      <c r="J180" s="98"/>
      <c r="K180" s="98"/>
      <c r="L180" s="98"/>
      <c r="M180" s="106"/>
      <c r="N180" s="110"/>
      <c r="O180" s="98"/>
      <c r="P180" s="98"/>
      <c r="Q180" s="98"/>
      <c r="R180" s="100"/>
      <c r="S180" s="108"/>
      <c r="T180" s="98"/>
      <c r="U180" s="98"/>
      <c r="V180" s="98"/>
      <c r="W180" s="98"/>
      <c r="X180" s="98"/>
      <c r="Y180" s="98"/>
      <c r="Z180" s="98"/>
      <c r="AA180" s="98"/>
      <c r="AB180" s="98"/>
      <c r="AC180" s="98"/>
      <c r="AD180" s="53"/>
      <c r="AE180" s="100"/>
    </row>
    <row r="181" spans="1:57" ht="11">
      <c r="A181" s="123" t="s">
        <v>37</v>
      </c>
      <c r="B181" s="113" t="s">
        <v>615</v>
      </c>
      <c r="C181" s="113" t="s">
        <v>37</v>
      </c>
      <c r="D181" s="113" t="s">
        <v>37</v>
      </c>
      <c r="E181" s="113" t="s">
        <v>37</v>
      </c>
      <c r="F181" s="134">
        <v>122</v>
      </c>
      <c r="G181" s="134">
        <v>0</v>
      </c>
      <c r="H181" s="134">
        <v>122</v>
      </c>
      <c r="I181" s="134">
        <v>0</v>
      </c>
      <c r="J181" s="135">
        <v>0</v>
      </c>
      <c r="K181" s="135">
        <v>0</v>
      </c>
      <c r="L181" s="135">
        <v>0</v>
      </c>
      <c r="M181" s="140">
        <v>0</v>
      </c>
      <c r="N181" s="144">
        <v>0</v>
      </c>
      <c r="O181" s="136">
        <v>0</v>
      </c>
      <c r="P181" s="136">
        <v>0</v>
      </c>
      <c r="Q181" s="136">
        <v>0</v>
      </c>
      <c r="R181" s="145">
        <v>0</v>
      </c>
      <c r="S181" s="142">
        <v>0</v>
      </c>
      <c r="T181" s="136">
        <v>0</v>
      </c>
      <c r="U181" s="136">
        <v>0</v>
      </c>
      <c r="V181" s="136">
        <v>19</v>
      </c>
      <c r="W181" s="136">
        <v>19</v>
      </c>
      <c r="X181" s="136">
        <v>20</v>
      </c>
      <c r="Y181" s="136">
        <v>20</v>
      </c>
      <c r="Z181" s="136">
        <v>20</v>
      </c>
      <c r="AA181" s="136">
        <v>19</v>
      </c>
      <c r="AB181" s="15"/>
      <c r="AC181" s="15"/>
      <c r="AD181" s="114">
        <f t="shared" ref="AD181:AD186" si="12">SUM(J181:AC181)</f>
        <v>117</v>
      </c>
      <c r="AE181" s="124" t="s">
        <v>723</v>
      </c>
    </row>
    <row r="182" spans="1:57" ht="11">
      <c r="A182" s="123" t="s">
        <v>37</v>
      </c>
      <c r="B182" s="113" t="s">
        <v>616</v>
      </c>
      <c r="C182" s="113" t="s">
        <v>37</v>
      </c>
      <c r="D182" s="113" t="s">
        <v>37</v>
      </c>
      <c r="E182" s="113" t="s">
        <v>37</v>
      </c>
      <c r="F182" s="134">
        <v>29</v>
      </c>
      <c r="G182" s="134">
        <v>0</v>
      </c>
      <c r="H182" s="134">
        <v>29</v>
      </c>
      <c r="I182" s="134">
        <v>0</v>
      </c>
      <c r="J182" s="135">
        <v>0</v>
      </c>
      <c r="K182" s="135">
        <v>0</v>
      </c>
      <c r="L182" s="135">
        <v>0</v>
      </c>
      <c r="M182" s="140">
        <v>0</v>
      </c>
      <c r="N182" s="144">
        <v>0</v>
      </c>
      <c r="O182" s="136">
        <v>0</v>
      </c>
      <c r="P182" s="136">
        <v>0</v>
      </c>
      <c r="Q182" s="136">
        <v>0</v>
      </c>
      <c r="R182" s="145">
        <v>0</v>
      </c>
      <c r="S182" s="142">
        <v>0</v>
      </c>
      <c r="T182" s="136">
        <v>0</v>
      </c>
      <c r="U182" s="136">
        <v>0</v>
      </c>
      <c r="V182" s="136">
        <v>13</v>
      </c>
      <c r="W182" s="136">
        <v>14</v>
      </c>
      <c r="X182" s="15"/>
      <c r="Y182" s="15"/>
      <c r="Z182" s="15"/>
      <c r="AA182" s="15"/>
      <c r="AB182" s="15"/>
      <c r="AC182" s="15"/>
      <c r="AD182" s="114">
        <f t="shared" si="12"/>
        <v>27</v>
      </c>
      <c r="AE182" s="124" t="s">
        <v>723</v>
      </c>
    </row>
    <row r="183" spans="1:57" ht="11">
      <c r="A183" s="123" t="s">
        <v>37</v>
      </c>
      <c r="B183" s="113" t="s">
        <v>617</v>
      </c>
      <c r="C183" s="113" t="s">
        <v>37</v>
      </c>
      <c r="D183" s="113" t="s">
        <v>37</v>
      </c>
      <c r="E183" s="113" t="s">
        <v>37</v>
      </c>
      <c r="F183" s="134">
        <v>104</v>
      </c>
      <c r="G183" s="134">
        <v>0</v>
      </c>
      <c r="H183" s="134">
        <v>104</v>
      </c>
      <c r="I183" s="134">
        <v>0</v>
      </c>
      <c r="J183" s="135">
        <v>0</v>
      </c>
      <c r="K183" s="135">
        <v>0</v>
      </c>
      <c r="L183" s="135">
        <v>0</v>
      </c>
      <c r="M183" s="140">
        <v>0</v>
      </c>
      <c r="N183" s="144">
        <v>0</v>
      </c>
      <c r="O183" s="136">
        <v>0</v>
      </c>
      <c r="P183" s="136">
        <v>0</v>
      </c>
      <c r="Q183" s="136">
        <v>0</v>
      </c>
      <c r="R183" s="145">
        <v>0</v>
      </c>
      <c r="S183" s="142">
        <v>0</v>
      </c>
      <c r="T183" s="136">
        <v>0</v>
      </c>
      <c r="U183" s="136">
        <v>0</v>
      </c>
      <c r="V183" s="136">
        <v>19</v>
      </c>
      <c r="W183" s="136">
        <v>19</v>
      </c>
      <c r="X183" s="136">
        <v>19</v>
      </c>
      <c r="Y183" s="136">
        <v>19</v>
      </c>
      <c r="Z183" s="136">
        <v>19</v>
      </c>
      <c r="AA183" s="15"/>
      <c r="AB183" s="15"/>
      <c r="AC183" s="15"/>
      <c r="AD183" s="114">
        <f t="shared" si="12"/>
        <v>95</v>
      </c>
      <c r="AE183" s="124" t="s">
        <v>723</v>
      </c>
    </row>
    <row r="184" spans="1:57" ht="11">
      <c r="A184" s="123" t="s">
        <v>37</v>
      </c>
      <c r="B184" s="113" t="s">
        <v>618</v>
      </c>
      <c r="C184" s="113" t="s">
        <v>37</v>
      </c>
      <c r="D184" s="113" t="s">
        <v>37</v>
      </c>
      <c r="E184" s="113" t="s">
        <v>37</v>
      </c>
      <c r="F184" s="134">
        <v>115</v>
      </c>
      <c r="G184" s="134">
        <v>0</v>
      </c>
      <c r="H184" s="134">
        <v>115</v>
      </c>
      <c r="I184" s="134">
        <v>0</v>
      </c>
      <c r="J184" s="135">
        <v>0</v>
      </c>
      <c r="K184" s="135">
        <v>0</v>
      </c>
      <c r="L184" s="135">
        <v>0</v>
      </c>
      <c r="M184" s="140">
        <v>0</v>
      </c>
      <c r="N184" s="144">
        <v>0</v>
      </c>
      <c r="O184" s="136">
        <v>0</v>
      </c>
      <c r="P184" s="136">
        <v>0</v>
      </c>
      <c r="Q184" s="136">
        <v>0</v>
      </c>
      <c r="R184" s="145">
        <v>0</v>
      </c>
      <c r="S184" s="142">
        <v>0</v>
      </c>
      <c r="T184" s="136">
        <v>0</v>
      </c>
      <c r="U184" s="136">
        <v>0</v>
      </c>
      <c r="V184" s="136">
        <v>15</v>
      </c>
      <c r="W184" s="136">
        <v>15</v>
      </c>
      <c r="X184" s="136">
        <v>16</v>
      </c>
      <c r="Y184" s="136">
        <v>15</v>
      </c>
      <c r="Z184" s="136">
        <v>15</v>
      </c>
      <c r="AA184" s="136">
        <v>15</v>
      </c>
      <c r="AB184" s="15"/>
      <c r="AC184" s="15"/>
      <c r="AD184" s="114">
        <f t="shared" si="12"/>
        <v>91</v>
      </c>
      <c r="AE184" s="124" t="s">
        <v>723</v>
      </c>
    </row>
    <row r="185" spans="1:57" ht="11">
      <c r="A185" s="123" t="s">
        <v>37</v>
      </c>
      <c r="B185" s="113" t="s">
        <v>619</v>
      </c>
      <c r="C185" s="113" t="s">
        <v>37</v>
      </c>
      <c r="D185" s="113" t="s">
        <v>37</v>
      </c>
      <c r="E185" s="113" t="s">
        <v>37</v>
      </c>
      <c r="F185" s="134">
        <v>121</v>
      </c>
      <c r="G185" s="134">
        <v>0</v>
      </c>
      <c r="H185" s="134">
        <v>121</v>
      </c>
      <c r="I185" s="134">
        <v>0</v>
      </c>
      <c r="J185" s="135">
        <v>0</v>
      </c>
      <c r="K185" s="135">
        <v>0</v>
      </c>
      <c r="L185" s="135">
        <v>0</v>
      </c>
      <c r="M185" s="140">
        <v>0</v>
      </c>
      <c r="N185" s="144">
        <v>0</v>
      </c>
      <c r="O185" s="136">
        <v>0</v>
      </c>
      <c r="P185" s="136">
        <v>0</v>
      </c>
      <c r="Q185" s="136">
        <v>0</v>
      </c>
      <c r="R185" s="145">
        <v>0</v>
      </c>
      <c r="S185" s="142">
        <v>0</v>
      </c>
      <c r="T185" s="136">
        <v>0</v>
      </c>
      <c r="U185" s="136">
        <v>0</v>
      </c>
      <c r="V185" s="136">
        <v>19</v>
      </c>
      <c r="W185" s="136">
        <v>20</v>
      </c>
      <c r="X185" s="136">
        <v>20</v>
      </c>
      <c r="Y185" s="136">
        <v>20</v>
      </c>
      <c r="Z185" s="136">
        <v>20</v>
      </c>
      <c r="AA185" s="136">
        <v>20</v>
      </c>
      <c r="AB185" s="15"/>
      <c r="AC185" s="15"/>
      <c r="AD185" s="114">
        <f t="shared" si="12"/>
        <v>119</v>
      </c>
      <c r="AE185" s="124" t="s">
        <v>723</v>
      </c>
    </row>
    <row r="186" spans="1:57" ht="11">
      <c r="A186" s="123" t="s">
        <v>37</v>
      </c>
      <c r="B186" s="113" t="s">
        <v>620</v>
      </c>
      <c r="C186" s="113" t="s">
        <v>37</v>
      </c>
      <c r="D186" s="113" t="s">
        <v>37</v>
      </c>
      <c r="E186" s="113" t="s">
        <v>37</v>
      </c>
      <c r="F186" s="134">
        <v>109</v>
      </c>
      <c r="G186" s="134">
        <v>0</v>
      </c>
      <c r="H186" s="134">
        <v>109</v>
      </c>
      <c r="I186" s="134">
        <v>0</v>
      </c>
      <c r="J186" s="135">
        <v>0</v>
      </c>
      <c r="K186" s="135">
        <v>0</v>
      </c>
      <c r="L186" s="135">
        <v>0</v>
      </c>
      <c r="M186" s="140">
        <v>0</v>
      </c>
      <c r="N186" s="144">
        <v>0</v>
      </c>
      <c r="O186" s="136">
        <v>0</v>
      </c>
      <c r="P186" s="136">
        <v>0</v>
      </c>
      <c r="Q186" s="136">
        <v>0</v>
      </c>
      <c r="R186" s="145">
        <v>0</v>
      </c>
      <c r="S186" s="142">
        <v>0</v>
      </c>
      <c r="T186" s="136">
        <v>0</v>
      </c>
      <c r="U186" s="136">
        <v>0</v>
      </c>
      <c r="V186" s="136">
        <v>15</v>
      </c>
      <c r="W186" s="136">
        <v>17</v>
      </c>
      <c r="X186" s="136">
        <v>17</v>
      </c>
      <c r="Y186" s="136">
        <v>17</v>
      </c>
      <c r="Z186" s="136">
        <v>17</v>
      </c>
      <c r="AA186" s="136">
        <v>15</v>
      </c>
      <c r="AB186" s="15"/>
      <c r="AC186" s="15"/>
      <c r="AD186" s="114">
        <f t="shared" si="12"/>
        <v>98</v>
      </c>
      <c r="AE186" s="124" t="s">
        <v>723</v>
      </c>
    </row>
    <row r="187" spans="1:57" ht="11">
      <c r="A187" s="123" t="s">
        <v>37</v>
      </c>
      <c r="B187" s="113" t="s">
        <v>621</v>
      </c>
      <c r="C187" s="113" t="s">
        <v>37</v>
      </c>
      <c r="D187" s="113" t="s">
        <v>37</v>
      </c>
      <c r="E187" s="113" t="s">
        <v>37</v>
      </c>
      <c r="F187" s="134">
        <v>300</v>
      </c>
      <c r="G187" s="134">
        <v>0</v>
      </c>
      <c r="H187" s="134">
        <v>300</v>
      </c>
      <c r="I187" s="134">
        <v>0</v>
      </c>
      <c r="J187" s="135">
        <v>0</v>
      </c>
      <c r="K187" s="135">
        <v>0</v>
      </c>
      <c r="L187" s="135">
        <v>0</v>
      </c>
      <c r="M187" s="140">
        <v>0</v>
      </c>
      <c r="N187" s="144">
        <v>0</v>
      </c>
      <c r="O187" s="136">
        <v>0</v>
      </c>
      <c r="P187" s="136">
        <v>0</v>
      </c>
      <c r="Q187" s="136">
        <v>0</v>
      </c>
      <c r="R187" s="145">
        <v>0</v>
      </c>
      <c r="S187" s="142">
        <v>0</v>
      </c>
      <c r="T187" s="136">
        <v>0</v>
      </c>
      <c r="U187" s="136">
        <v>0</v>
      </c>
      <c r="V187" s="136">
        <v>40</v>
      </c>
      <c r="W187" s="136">
        <v>40</v>
      </c>
      <c r="X187" s="136">
        <v>40</v>
      </c>
      <c r="Y187" s="136">
        <v>40</v>
      </c>
      <c r="Z187" s="136">
        <v>40</v>
      </c>
      <c r="AA187" s="136">
        <v>40</v>
      </c>
      <c r="AB187" s="136">
        <v>40</v>
      </c>
      <c r="AC187" s="136">
        <v>20</v>
      </c>
      <c r="AD187" s="114">
        <f>SUM(J187:AC187)</f>
        <v>300</v>
      </c>
      <c r="AE187" s="124"/>
    </row>
    <row r="188" spans="1:57" ht="12" thickBot="1">
      <c r="A188" s="126" t="s">
        <v>622</v>
      </c>
      <c r="B188" s="102"/>
      <c r="C188" s="102"/>
      <c r="D188" s="103"/>
      <c r="E188" s="103"/>
      <c r="F188" s="137">
        <f>SUM(F181:F187)</f>
        <v>900</v>
      </c>
      <c r="G188" s="137">
        <f>SUM(G181:G187)</f>
        <v>0</v>
      </c>
      <c r="H188" s="137">
        <f>SUM(H181:H187)</f>
        <v>900</v>
      </c>
      <c r="I188" s="137">
        <f>SUM(I181:I187)</f>
        <v>0</v>
      </c>
      <c r="J188" s="137">
        <f t="shared" ref="J188:K188" si="13">SUM(J181:J187)</f>
        <v>0</v>
      </c>
      <c r="K188" s="137">
        <f t="shared" si="13"/>
        <v>0</v>
      </c>
      <c r="L188" s="138">
        <f>SUM(L181:L187)</f>
        <v>0</v>
      </c>
      <c r="M188" s="141">
        <f>SUM(M181:M187)</f>
        <v>0</v>
      </c>
      <c r="N188" s="126">
        <f>SUM(N181:N187)</f>
        <v>0</v>
      </c>
      <c r="O188" s="138">
        <f t="shared" ref="O188:P188" si="14">SUM(O181:O187)</f>
        <v>0</v>
      </c>
      <c r="P188" s="138">
        <f t="shared" si="14"/>
        <v>0</v>
      </c>
      <c r="Q188" s="138">
        <f>SUM(Q181:Q187)</f>
        <v>0</v>
      </c>
      <c r="R188" s="139">
        <f>SUM(R181:R187)</f>
        <v>0</v>
      </c>
      <c r="S188" s="143">
        <f>SUM(S181:S187)</f>
        <v>0</v>
      </c>
      <c r="T188" s="138">
        <f t="shared" ref="T188:AD188" si="15">SUM(T181:T187)</f>
        <v>0</v>
      </c>
      <c r="U188" s="138">
        <f t="shared" si="15"/>
        <v>0</v>
      </c>
      <c r="V188" s="138">
        <f t="shared" si="15"/>
        <v>140</v>
      </c>
      <c r="W188" s="138">
        <f t="shared" si="15"/>
        <v>144</v>
      </c>
      <c r="X188" s="138">
        <f t="shared" si="15"/>
        <v>132</v>
      </c>
      <c r="Y188" s="138">
        <f t="shared" si="15"/>
        <v>131</v>
      </c>
      <c r="Z188" s="138">
        <f t="shared" si="15"/>
        <v>131</v>
      </c>
      <c r="AA188" s="138">
        <f t="shared" si="15"/>
        <v>109</v>
      </c>
      <c r="AB188" s="138">
        <f t="shared" si="15"/>
        <v>40</v>
      </c>
      <c r="AC188" s="138">
        <f t="shared" si="15"/>
        <v>20</v>
      </c>
      <c r="AD188" s="138">
        <f t="shared" si="15"/>
        <v>847</v>
      </c>
      <c r="AE188" s="139"/>
    </row>
    <row r="189" spans="1:57" ht="11">
      <c r="A189" s="3"/>
    </row>
    <row r="190" spans="1:57" ht="11">
      <c r="A190" s="29"/>
      <c r="B190" s="29"/>
      <c r="C190" s="29"/>
      <c r="D190" s="30"/>
      <c r="E190" s="30"/>
      <c r="F190" s="31"/>
      <c r="G190" s="31"/>
      <c r="H190" s="31"/>
      <c r="I190" s="31"/>
      <c r="J190" s="29"/>
      <c r="K190" s="29"/>
      <c r="L190" s="29"/>
      <c r="M190" s="29"/>
      <c r="N190" s="29"/>
      <c r="O190" s="29"/>
      <c r="P190" s="29"/>
      <c r="Q190" s="29"/>
      <c r="R190" s="29"/>
      <c r="S190" s="29"/>
      <c r="T190" s="29"/>
      <c r="U190" s="29"/>
      <c r="V190" s="29"/>
      <c r="W190" s="29"/>
      <c r="X190" s="29"/>
      <c r="Y190" s="29"/>
      <c r="Z190" s="29"/>
      <c r="AA190" s="29"/>
      <c r="AB190" s="29"/>
      <c r="AC190" s="29"/>
      <c r="AD190" s="30"/>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row>
    <row r="191" spans="1:57" ht="11">
      <c r="A191" s="3"/>
      <c r="L191" s="37"/>
      <c r="M191" s="37"/>
      <c r="N191" s="37"/>
      <c r="O191" s="37"/>
      <c r="P191" s="37"/>
      <c r="Q191" s="37"/>
      <c r="R191" s="37"/>
      <c r="S191" s="37"/>
      <c r="T191" s="37"/>
      <c r="U191" s="37"/>
      <c r="V191" s="40"/>
      <c r="W191" s="40"/>
      <c r="X191" s="40"/>
      <c r="Y191" s="40"/>
      <c r="Z191" s="37"/>
      <c r="AA191" s="37"/>
      <c r="AB191" s="37"/>
      <c r="AC191" s="37"/>
    </row>
    <row r="192" spans="1:57" ht="11">
      <c r="A192" s="8"/>
      <c r="H192" s="39"/>
      <c r="L192" s="7"/>
      <c r="M192" s="7"/>
      <c r="N192" s="7"/>
      <c r="O192" s="7"/>
      <c r="P192" s="7"/>
      <c r="Q192" s="7"/>
      <c r="R192" s="7"/>
      <c r="S192" s="7"/>
      <c r="T192" s="7"/>
      <c r="U192" s="5"/>
      <c r="V192" s="7"/>
      <c r="W192" s="7"/>
    </row>
    <row r="193" spans="1:29" ht="11">
      <c r="A193" s="38"/>
      <c r="H193" s="39"/>
      <c r="J193" s="7"/>
      <c r="K193" s="7"/>
      <c r="X193" s="7"/>
      <c r="Y193" s="7"/>
      <c r="Z193" s="7"/>
      <c r="AA193" s="7"/>
      <c r="AB193" s="7"/>
      <c r="AC193" s="7"/>
    </row>
    <row r="194" spans="1:29" ht="11">
      <c r="A194" s="3"/>
    </row>
    <row r="195" spans="1:29" ht="11">
      <c r="M195" s="2"/>
    </row>
    <row r="196" spans="1:29" ht="11">
      <c r="A196" s="3"/>
    </row>
    <row r="197" spans="1:29" ht="11">
      <c r="A197" s="3"/>
    </row>
    <row r="198" spans="1:29" ht="11">
      <c r="A198" s="3"/>
      <c r="Y198" s="41"/>
    </row>
    <row r="199" spans="1:29" ht="11">
      <c r="A199" s="35"/>
      <c r="B199" s="2"/>
    </row>
    <row r="200" spans="1:29" ht="11">
      <c r="A200" s="3"/>
    </row>
    <row r="201" spans="1:29" ht="11">
      <c r="A201" s="3"/>
    </row>
    <row r="202" spans="1:29" ht="13">
      <c r="A202"/>
    </row>
    <row r="203" spans="1:29" ht="11">
      <c r="A203" s="3"/>
    </row>
    <row r="204" spans="1:29" ht="11">
      <c r="A204" s="3"/>
    </row>
    <row r="205" spans="1:29" ht="11">
      <c r="A205" s="3"/>
    </row>
    <row r="206" spans="1:29" ht="11">
      <c r="A206" s="3"/>
    </row>
    <row r="207" spans="1:29" ht="11">
      <c r="A207" s="3"/>
    </row>
    <row r="208" spans="1:29" ht="11">
      <c r="A208" s="3"/>
    </row>
    <row r="209" spans="1:1" ht="11">
      <c r="A209" s="3"/>
    </row>
    <row r="210" spans="1:1" ht="11">
      <c r="A210" s="3"/>
    </row>
    <row r="211" spans="1:1" ht="11">
      <c r="A211" s="3"/>
    </row>
    <row r="212" spans="1:1" ht="11">
      <c r="A212" s="3"/>
    </row>
    <row r="213" spans="1:1" ht="11">
      <c r="A213" s="3"/>
    </row>
    <row r="214" spans="1:1" ht="11">
      <c r="A214" s="3"/>
    </row>
    <row r="215" spans="1:1" ht="11">
      <c r="A215" s="3"/>
    </row>
    <row r="216" spans="1:1" ht="11">
      <c r="A216" s="3"/>
    </row>
    <row r="217" spans="1:1" ht="11">
      <c r="A217" s="3"/>
    </row>
    <row r="218" spans="1:1" ht="11">
      <c r="A218" s="3"/>
    </row>
    <row r="219" spans="1:1" ht="11">
      <c r="A219" s="3"/>
    </row>
    <row r="220" spans="1:1" ht="11">
      <c r="A220" s="3"/>
    </row>
    <row r="221" spans="1:1" ht="11">
      <c r="A221" s="3"/>
    </row>
    <row r="222" spans="1:1" ht="11"/>
    <row r="223" spans="1:1" ht="11"/>
    <row r="224" spans="1:1" ht="11">
      <c r="A224" s="3"/>
    </row>
    <row r="225" spans="1:32" ht="11">
      <c r="A225" s="3"/>
    </row>
    <row r="226" spans="1:32" ht="11">
      <c r="B226" s="2"/>
      <c r="C226" s="2"/>
      <c r="D226" s="6"/>
      <c r="E226" s="6"/>
    </row>
    <row r="227" spans="1:32" ht="11">
      <c r="A227" s="3"/>
    </row>
    <row r="228" spans="1:32" ht="11">
      <c r="A228" s="3"/>
    </row>
    <row r="229" spans="1:32" ht="11">
      <c r="B229" s="2"/>
      <c r="C229" s="2"/>
      <c r="J229" s="2"/>
      <c r="K229" s="2"/>
      <c r="L229" s="2"/>
      <c r="M229" s="2"/>
      <c r="N229" s="2"/>
      <c r="O229" s="2"/>
      <c r="P229" s="2"/>
      <c r="Q229" s="2"/>
      <c r="R229" s="2"/>
      <c r="S229" s="2"/>
      <c r="T229" s="2"/>
      <c r="U229" s="2"/>
      <c r="V229" s="2"/>
      <c r="W229" s="2"/>
      <c r="X229" s="2"/>
      <c r="Y229" s="2"/>
      <c r="Z229" s="2"/>
      <c r="AA229" s="2"/>
      <c r="AB229" s="2"/>
      <c r="AC229" s="2"/>
      <c r="AE229" s="2"/>
      <c r="AF229" s="2"/>
    </row>
    <row r="230" spans="1:32" ht="11">
      <c r="A230" s="3"/>
    </row>
    <row r="231" spans="1:32" ht="11"/>
    <row r="232" spans="1:32" ht="11"/>
    <row r="233" spans="1:32" ht="11"/>
    <row r="234" spans="1:32" ht="11"/>
    <row r="235" spans="1:32" ht="11"/>
    <row r="236" spans="1:32" ht="11"/>
    <row r="237" spans="1:32" ht="11"/>
    <row r="238" spans="1:32" ht="11"/>
    <row r="239" spans="1:32" ht="11"/>
    <row r="240" spans="1:32" ht="11"/>
    <row r="241" spans="1:31" ht="11"/>
    <row r="242" spans="1:31" ht="11"/>
    <row r="243" spans="1:31" ht="11"/>
    <row r="244" spans="1:31" ht="11"/>
    <row r="245" spans="1:31" s="5" customFormat="1" ht="1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2"/>
      <c r="AE245" s="3"/>
    </row>
    <row r="246" spans="1:31" s="5" customFormat="1" ht="1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2"/>
      <c r="AE246" s="3"/>
    </row>
    <row r="247" spans="1:31" ht="11">
      <c r="A247" s="3"/>
      <c r="D247" s="3"/>
      <c r="E247" s="3"/>
      <c r="F247" s="3"/>
      <c r="G247" s="3"/>
      <c r="H247" s="3"/>
      <c r="I247" s="3"/>
    </row>
    <row r="248" spans="1:31" ht="11">
      <c r="A248" s="3"/>
      <c r="D248" s="3"/>
      <c r="E248" s="3"/>
      <c r="F248" s="3"/>
      <c r="G248" s="3"/>
      <c r="H248" s="3"/>
      <c r="I248" s="3"/>
    </row>
    <row r="249" spans="1:31" ht="11">
      <c r="A249" s="3"/>
      <c r="D249" s="3"/>
      <c r="E249" s="3"/>
      <c r="F249" s="3"/>
      <c r="G249" s="3"/>
      <c r="H249" s="3"/>
      <c r="I249" s="3"/>
    </row>
    <row r="250" spans="1:31" ht="11">
      <c r="A250" s="3"/>
      <c r="D250" s="3"/>
      <c r="E250" s="3"/>
      <c r="F250" s="3"/>
      <c r="G250" s="3"/>
      <c r="H250" s="3"/>
      <c r="I250" s="3"/>
    </row>
    <row r="251" spans="1:31" ht="11"/>
    <row r="252" spans="1:31" ht="11"/>
    <row r="253" spans="1:31" ht="11"/>
    <row r="254" spans="1:31" ht="11"/>
    <row r="255" spans="1:31" ht="11"/>
    <row r="256" spans="1:31" ht="11"/>
    <row r="257" spans="1:9" ht="11"/>
    <row r="258" spans="1:9" ht="11"/>
    <row r="259" spans="1:9" ht="11"/>
    <row r="260" spans="1:9" ht="11"/>
    <row r="261" spans="1:9" ht="11">
      <c r="A261" s="3"/>
      <c r="D261" s="3"/>
      <c r="E261" s="3"/>
      <c r="F261" s="3"/>
      <c r="G261" s="3"/>
      <c r="H261" s="3"/>
      <c r="I261" s="3"/>
    </row>
    <row r="262" spans="1:9" ht="11"/>
    <row r="263" spans="1:9" ht="11"/>
    <row r="264" spans="1:9" ht="11"/>
    <row r="265" spans="1:9" ht="11"/>
    <row r="266" spans="1:9" ht="11"/>
    <row r="267" spans="1:9" ht="11"/>
    <row r="268" spans="1:9" ht="11"/>
    <row r="269" spans="1:9" ht="11"/>
    <row r="270" spans="1:9" ht="11"/>
    <row r="271" spans="1:9" ht="11"/>
    <row r="272" spans="1:9" ht="11"/>
    <row r="273" ht="11"/>
    <row r="274" ht="11"/>
    <row r="275" ht="11"/>
    <row r="276" ht="11"/>
    <row r="277" ht="11"/>
    <row r="278" ht="11"/>
    <row r="279" ht="11"/>
    <row r="280" ht="11"/>
    <row r="281" ht="11"/>
    <row r="282" ht="11"/>
    <row r="283" ht="11"/>
    <row r="284" ht="11"/>
    <row r="285" ht="11"/>
    <row r="286" ht="11"/>
    <row r="287" ht="11"/>
    <row r="288" ht="11"/>
    <row r="289" ht="11"/>
    <row r="290" ht="11"/>
    <row r="291" ht="11"/>
    <row r="292" ht="11"/>
    <row r="293" ht="11"/>
    <row r="294" ht="11"/>
    <row r="295" ht="11"/>
    <row r="296" ht="11"/>
    <row r="297" ht="11"/>
    <row r="298" ht="11"/>
    <row r="299" ht="11"/>
    <row r="300" ht="11"/>
    <row r="301" ht="11"/>
    <row r="302" ht="11"/>
    <row r="303" ht="11"/>
    <row r="304" ht="11"/>
    <row r="305" ht="11"/>
    <row r="306" ht="11"/>
    <row r="307" ht="11"/>
    <row r="308" ht="11"/>
    <row r="309" ht="11"/>
    <row r="310" ht="11"/>
    <row r="311" ht="11"/>
    <row r="312" ht="11"/>
    <row r="313" ht="11"/>
    <row r="314" ht="11"/>
    <row r="315" ht="11"/>
    <row r="316" ht="11"/>
    <row r="317" ht="11"/>
    <row r="318" ht="11"/>
    <row r="319" ht="11"/>
    <row r="320" ht="11"/>
    <row r="321" ht="11"/>
    <row r="322" ht="11"/>
    <row r="323" ht="11"/>
    <row r="324" ht="11"/>
    <row r="325" ht="11"/>
    <row r="326" ht="11"/>
    <row r="327" ht="11"/>
    <row r="328" ht="11"/>
    <row r="329" ht="11"/>
    <row r="330" ht="11"/>
    <row r="331" ht="11"/>
    <row r="332" ht="11"/>
    <row r="333" ht="11"/>
    <row r="334" ht="11"/>
    <row r="335" ht="11"/>
    <row r="336" ht="11"/>
    <row r="337" ht="11"/>
    <row r="338" ht="11"/>
    <row r="339" ht="11"/>
    <row r="340" ht="11"/>
    <row r="341" ht="11"/>
    <row r="342" ht="11"/>
    <row r="343" ht="11"/>
    <row r="344" ht="11"/>
    <row r="345" ht="11"/>
    <row r="346" ht="11"/>
    <row r="347" ht="11"/>
    <row r="348" ht="11"/>
    <row r="349" ht="11"/>
    <row r="350" ht="11"/>
    <row r="351" ht="11"/>
    <row r="352" ht="11"/>
    <row r="353" ht="11"/>
    <row r="354" ht="11"/>
    <row r="355" ht="11"/>
    <row r="356" ht="11"/>
    <row r="357" ht="11"/>
    <row r="358" ht="11"/>
    <row r="359" ht="11"/>
    <row r="360" ht="11"/>
    <row r="361" ht="11"/>
    <row r="362" ht="11"/>
    <row r="363" ht="11"/>
    <row r="364" ht="11"/>
    <row r="365" ht="11"/>
    <row r="366" ht="11"/>
    <row r="367" ht="11"/>
    <row r="368" ht="11"/>
    <row r="369" ht="11"/>
    <row r="370" ht="11"/>
    <row r="371" ht="11"/>
    <row r="372" ht="11"/>
    <row r="373" ht="11"/>
    <row r="374" ht="11"/>
    <row r="375" ht="11"/>
    <row r="376" ht="11"/>
    <row r="377" ht="11"/>
    <row r="378" ht="11"/>
    <row r="379" ht="11"/>
    <row r="380" ht="11"/>
    <row r="381" ht="11"/>
    <row r="382" ht="11"/>
    <row r="383" ht="11"/>
    <row r="384" ht="11"/>
    <row r="385" ht="11"/>
    <row r="386" ht="11"/>
    <row r="387" ht="11"/>
    <row r="388" ht="11"/>
    <row r="389" ht="11"/>
    <row r="390" ht="11"/>
    <row r="391" ht="11"/>
    <row r="392" ht="11"/>
    <row r="393" ht="11"/>
    <row r="394" ht="11"/>
    <row r="395" ht="11"/>
    <row r="396" ht="11"/>
    <row r="397" ht="11"/>
    <row r="398" ht="11"/>
    <row r="399" ht="11"/>
    <row r="400" ht="11"/>
    <row r="401" ht="11"/>
    <row r="402" ht="11"/>
    <row r="403" ht="11"/>
    <row r="404" ht="11"/>
    <row r="405" ht="11"/>
    <row r="406" ht="11"/>
    <row r="407" ht="11"/>
    <row r="408" ht="11"/>
    <row r="409" ht="11"/>
    <row r="410" ht="11"/>
    <row r="411" ht="11"/>
    <row r="412" ht="11"/>
    <row r="413" ht="11"/>
    <row r="414" ht="11"/>
    <row r="415" ht="11"/>
    <row r="416" ht="11"/>
    <row r="417" ht="11"/>
    <row r="418" ht="11"/>
    <row r="419" ht="11"/>
    <row r="420" ht="11"/>
    <row r="421" ht="11"/>
    <row r="422" ht="11"/>
    <row r="423" ht="11"/>
    <row r="424" ht="11"/>
    <row r="425" ht="11"/>
    <row r="426" ht="11"/>
    <row r="427" ht="11"/>
    <row r="428" ht="11"/>
    <row r="429" ht="11"/>
    <row r="430" ht="11"/>
    <row r="431" ht="11"/>
    <row r="432" ht="11"/>
    <row r="433" ht="11"/>
    <row r="434" ht="11"/>
    <row r="435" ht="11"/>
    <row r="436" ht="11"/>
    <row r="437" ht="11"/>
    <row r="438" ht="11"/>
    <row r="439" ht="11"/>
    <row r="440" ht="11"/>
    <row r="441" ht="11"/>
    <row r="442" ht="11"/>
    <row r="443" ht="11"/>
    <row r="444" ht="11"/>
    <row r="445" ht="11"/>
    <row r="446" ht="11"/>
    <row r="447" ht="11"/>
    <row r="448" ht="11"/>
    <row r="449" ht="11"/>
    <row r="450" ht="11"/>
    <row r="451" ht="11"/>
    <row r="452" ht="11"/>
    <row r="453" ht="11"/>
    <row r="454" ht="11"/>
    <row r="455" ht="11"/>
    <row r="456" ht="11"/>
    <row r="457" ht="11"/>
    <row r="458" ht="11"/>
    <row r="459" ht="11"/>
    <row r="460" ht="11"/>
    <row r="461" ht="11"/>
    <row r="462" ht="11"/>
    <row r="463" ht="11"/>
    <row r="464" ht="11"/>
    <row r="465" ht="11"/>
    <row r="466" ht="11"/>
    <row r="467" ht="11"/>
    <row r="468" ht="11"/>
    <row r="469" ht="11"/>
    <row r="470" ht="11"/>
    <row r="471" ht="11"/>
    <row r="472" ht="11"/>
    <row r="473" ht="11"/>
    <row r="474" ht="11"/>
    <row r="475" ht="11"/>
    <row r="476" ht="11"/>
    <row r="477" ht="11"/>
    <row r="478" ht="11"/>
    <row r="479" ht="11"/>
    <row r="480" ht="11"/>
    <row r="481" ht="11"/>
    <row r="482" ht="11"/>
    <row r="483" ht="11"/>
    <row r="484" ht="11"/>
    <row r="485" ht="11"/>
    <row r="486" ht="11"/>
    <row r="487" ht="11"/>
    <row r="488" ht="11"/>
    <row r="489" ht="11"/>
    <row r="490" ht="11"/>
    <row r="491" ht="11"/>
    <row r="492" ht="11"/>
    <row r="493" ht="11"/>
    <row r="494" ht="11"/>
    <row r="495" ht="11"/>
    <row r="496" ht="11"/>
    <row r="497" ht="11"/>
    <row r="498" ht="11"/>
    <row r="499" ht="11"/>
    <row r="500" ht="11"/>
    <row r="501" ht="11"/>
    <row r="502" ht="11"/>
    <row r="503" ht="11"/>
    <row r="504" ht="11"/>
    <row r="505" ht="11"/>
    <row r="506" ht="11"/>
    <row r="507" ht="11"/>
    <row r="508" ht="11"/>
    <row r="509" ht="11"/>
    <row r="510" ht="11"/>
    <row r="511" ht="11"/>
    <row r="512" ht="11"/>
    <row r="513" ht="11"/>
    <row r="514" ht="11"/>
    <row r="515" ht="11"/>
    <row r="516" ht="11"/>
    <row r="517" ht="11"/>
    <row r="518" ht="11"/>
    <row r="519" ht="11"/>
    <row r="520" ht="11"/>
    <row r="521" ht="11"/>
    <row r="522" ht="11"/>
    <row r="523" ht="11"/>
    <row r="524" ht="11"/>
    <row r="525" ht="11"/>
    <row r="526" ht="11"/>
    <row r="527" ht="11"/>
    <row r="528" ht="11"/>
    <row r="529" ht="11"/>
    <row r="530" ht="11"/>
    <row r="531" ht="11"/>
    <row r="532" ht="11"/>
    <row r="533" ht="11"/>
    <row r="534" ht="11"/>
    <row r="535" ht="11"/>
    <row r="536" ht="11"/>
    <row r="537" ht="11"/>
    <row r="538" ht="11"/>
    <row r="539" ht="11"/>
    <row r="540" ht="11"/>
    <row r="541" ht="11"/>
    <row r="542" ht="11"/>
    <row r="543" ht="11"/>
    <row r="544" ht="11"/>
    <row r="545" ht="11"/>
    <row r="546" ht="11"/>
    <row r="547" ht="11"/>
    <row r="548" ht="11"/>
    <row r="549" ht="11"/>
    <row r="550" ht="11"/>
    <row r="551" ht="11"/>
    <row r="552" ht="11"/>
    <row r="553" ht="11"/>
    <row r="554" ht="11"/>
    <row r="555" ht="11"/>
    <row r="556" ht="11"/>
    <row r="557" ht="11"/>
    <row r="558" ht="11"/>
    <row r="559" ht="11"/>
    <row r="560" ht="11"/>
    <row r="561" ht="11"/>
    <row r="562" ht="11"/>
    <row r="563" ht="11"/>
    <row r="564" ht="11"/>
    <row r="565" ht="11"/>
    <row r="566" ht="11"/>
    <row r="567" ht="11"/>
    <row r="568" ht="11"/>
    <row r="569" ht="11"/>
    <row r="570" ht="11"/>
    <row r="571" ht="11"/>
    <row r="572" ht="11"/>
    <row r="573" ht="11"/>
    <row r="574" ht="11"/>
    <row r="575" ht="11"/>
    <row r="576" ht="11"/>
    <row r="577" ht="11"/>
    <row r="578" ht="11"/>
    <row r="579" ht="11"/>
    <row r="580" ht="11"/>
    <row r="581" ht="11"/>
    <row r="582" ht="11"/>
    <row r="583" ht="11"/>
    <row r="584" ht="11"/>
    <row r="585" ht="11"/>
    <row r="586" ht="11"/>
    <row r="587" ht="11"/>
    <row r="588" ht="11"/>
    <row r="589" ht="11"/>
    <row r="590" ht="11"/>
    <row r="591" ht="11"/>
    <row r="592" ht="11"/>
    <row r="593" ht="11"/>
    <row r="594" ht="11"/>
    <row r="595" ht="11"/>
    <row r="596" ht="11"/>
    <row r="597" ht="11"/>
    <row r="598" ht="11"/>
    <row r="599" ht="11"/>
    <row r="600" ht="11"/>
    <row r="601" ht="11"/>
    <row r="602" ht="11"/>
    <row r="603" ht="11"/>
    <row r="604" ht="11"/>
    <row r="605" ht="11"/>
    <row r="606" ht="11"/>
    <row r="607" ht="11"/>
    <row r="608" ht="11"/>
    <row r="609" ht="11"/>
    <row r="610" ht="11"/>
    <row r="611" ht="11"/>
    <row r="612" ht="11"/>
    <row r="613" ht="11"/>
    <row r="614" ht="11"/>
    <row r="615" ht="11"/>
    <row r="616" ht="11"/>
    <row r="617" ht="11"/>
    <row r="618" ht="11"/>
    <row r="619" ht="11"/>
    <row r="620" ht="11"/>
    <row r="621" ht="11"/>
    <row r="622" ht="11"/>
    <row r="623" ht="11"/>
    <row r="624" ht="11"/>
    <row r="625" ht="11"/>
    <row r="626" ht="11"/>
    <row r="627" ht="11"/>
    <row r="628" ht="11"/>
    <row r="629" ht="11"/>
    <row r="630" ht="11"/>
    <row r="631" ht="11"/>
    <row r="632" ht="11"/>
    <row r="633" ht="11"/>
    <row r="634" ht="11"/>
    <row r="635" ht="11"/>
    <row r="636" ht="11"/>
    <row r="637" ht="11"/>
    <row r="638" ht="11"/>
    <row r="639" ht="11"/>
    <row r="640" ht="11"/>
    <row r="641" ht="11"/>
    <row r="642" ht="11"/>
    <row r="643" ht="11"/>
    <row r="644" ht="11"/>
    <row r="645" ht="11"/>
    <row r="646" ht="11"/>
    <row r="647" ht="11"/>
    <row r="648" ht="11"/>
    <row r="649" ht="11"/>
    <row r="650" ht="11"/>
    <row r="651" ht="11"/>
    <row r="652" ht="11"/>
    <row r="653" ht="11"/>
    <row r="654" ht="11"/>
    <row r="655" ht="11"/>
    <row r="656" ht="11"/>
    <row r="657" ht="11"/>
    <row r="658" ht="11"/>
    <row r="659" ht="11"/>
    <row r="660" ht="11"/>
    <row r="661" ht="11"/>
    <row r="662" ht="11"/>
    <row r="663" ht="11"/>
    <row r="664" ht="11"/>
    <row r="665" ht="11"/>
    <row r="666" ht="11"/>
    <row r="667" ht="11"/>
    <row r="668" ht="11"/>
    <row r="669" ht="11"/>
    <row r="670" ht="11"/>
    <row r="671" ht="11"/>
    <row r="672" ht="11"/>
    <row r="673" ht="11"/>
    <row r="674" ht="11"/>
    <row r="675" ht="11"/>
    <row r="676" ht="11"/>
    <row r="677" ht="11"/>
    <row r="678" ht="11"/>
    <row r="679" ht="11"/>
    <row r="680" ht="11"/>
    <row r="681" ht="11"/>
    <row r="682" ht="11"/>
    <row r="683" ht="11"/>
    <row r="684" ht="11"/>
    <row r="685" ht="11"/>
    <row r="686" ht="11"/>
    <row r="687" ht="11"/>
    <row r="688" ht="11"/>
    <row r="689" ht="11"/>
    <row r="690" ht="11"/>
    <row r="691" ht="11"/>
    <row r="692" ht="11"/>
    <row r="693" ht="11"/>
    <row r="694" ht="11"/>
    <row r="695" ht="11"/>
    <row r="696" ht="11"/>
    <row r="697" ht="11"/>
    <row r="698" ht="11"/>
    <row r="699" ht="11"/>
    <row r="700" ht="11"/>
    <row r="701" ht="11"/>
    <row r="702" ht="11"/>
    <row r="703" ht="11"/>
    <row r="704" ht="11"/>
    <row r="705" ht="11"/>
    <row r="706" ht="11"/>
    <row r="707" ht="11"/>
    <row r="708" ht="11"/>
    <row r="709" ht="11"/>
    <row r="710" ht="11"/>
    <row r="711" ht="11"/>
    <row r="712" ht="11"/>
    <row r="713" ht="11"/>
    <row r="714" ht="11"/>
    <row r="715" ht="11"/>
    <row r="716" ht="11"/>
    <row r="717" ht="11"/>
    <row r="718" ht="11"/>
    <row r="719" ht="11"/>
    <row r="720" ht="11"/>
    <row r="721" ht="11"/>
    <row r="722" ht="11"/>
    <row r="723" ht="11"/>
    <row r="724" ht="11"/>
    <row r="725" ht="11"/>
    <row r="726" ht="11"/>
    <row r="727" ht="11"/>
    <row r="728" ht="11"/>
    <row r="729" ht="11"/>
    <row r="730" ht="11"/>
    <row r="731" ht="11"/>
    <row r="732" ht="11"/>
    <row r="733" ht="11"/>
    <row r="734" ht="11"/>
    <row r="735" ht="11"/>
    <row r="736" ht="11"/>
    <row r="737" ht="11"/>
    <row r="738" ht="11"/>
    <row r="739" ht="11"/>
    <row r="740" ht="11"/>
    <row r="741" ht="11"/>
    <row r="742" ht="11"/>
    <row r="743" ht="11"/>
    <row r="744" ht="11"/>
    <row r="745" ht="11"/>
    <row r="746" ht="11"/>
    <row r="747" ht="11"/>
    <row r="748" ht="11"/>
    <row r="749" ht="11"/>
    <row r="750" ht="11"/>
    <row r="751" ht="11"/>
    <row r="752" ht="11"/>
    <row r="753" ht="11"/>
    <row r="754" ht="11"/>
    <row r="755" ht="11"/>
    <row r="756" ht="11"/>
    <row r="757" ht="11"/>
    <row r="758" ht="11"/>
    <row r="759" ht="11"/>
    <row r="760" ht="11"/>
    <row r="761" ht="11"/>
    <row r="762" ht="11"/>
    <row r="763" ht="11"/>
    <row r="764" ht="11"/>
    <row r="765" ht="11"/>
    <row r="766" ht="11"/>
    <row r="767" ht="11"/>
    <row r="768" ht="11"/>
    <row r="769" ht="11"/>
    <row r="770" ht="11"/>
    <row r="771" ht="11"/>
    <row r="772" ht="11"/>
    <row r="773" ht="11"/>
    <row r="774" ht="11"/>
    <row r="775" ht="11"/>
    <row r="776" ht="11"/>
    <row r="777" ht="11"/>
    <row r="778" ht="11"/>
    <row r="779" ht="11"/>
    <row r="780" ht="11"/>
    <row r="781" ht="11"/>
    <row r="782" ht="11"/>
    <row r="783" ht="11"/>
    <row r="784" ht="11"/>
    <row r="785" ht="11"/>
    <row r="786" ht="11"/>
    <row r="787" ht="11"/>
    <row r="788" ht="11"/>
    <row r="789" ht="11"/>
    <row r="790" ht="11"/>
    <row r="791" ht="11"/>
    <row r="792" ht="11"/>
    <row r="793" ht="11"/>
    <row r="794" ht="11"/>
    <row r="795" ht="11"/>
    <row r="796" ht="11"/>
    <row r="797" ht="11"/>
    <row r="798" ht="11"/>
    <row r="799" ht="11"/>
    <row r="800" ht="11"/>
    <row r="801" ht="11"/>
    <row r="802" ht="11"/>
    <row r="803" ht="11"/>
    <row r="804" ht="11"/>
    <row r="805" ht="11"/>
    <row r="806" ht="11"/>
    <row r="807" ht="11"/>
    <row r="808" ht="11"/>
    <row r="809" ht="11"/>
    <row r="810" ht="11"/>
    <row r="811" ht="11"/>
    <row r="812" ht="11"/>
    <row r="813" ht="11"/>
    <row r="814" ht="11"/>
    <row r="815" ht="11"/>
    <row r="816" ht="11"/>
    <row r="817" ht="11"/>
    <row r="818" ht="11"/>
    <row r="819" ht="11"/>
    <row r="820" ht="11"/>
    <row r="821" ht="11"/>
    <row r="822" ht="11"/>
    <row r="823" ht="11"/>
    <row r="824" ht="11"/>
    <row r="825" ht="11"/>
    <row r="826" ht="11"/>
    <row r="827" ht="11"/>
    <row r="828" ht="11"/>
    <row r="829" ht="11"/>
    <row r="830" ht="11"/>
    <row r="831" ht="11"/>
    <row r="832" ht="11"/>
    <row r="833" ht="11"/>
    <row r="834" ht="11"/>
    <row r="835" ht="11"/>
    <row r="836" ht="11"/>
    <row r="837" ht="11"/>
    <row r="838" ht="11"/>
    <row r="839" ht="11"/>
    <row r="840" ht="11"/>
    <row r="841" ht="11"/>
    <row r="842" ht="11"/>
    <row r="843" ht="11"/>
    <row r="844" ht="11"/>
    <row r="845" ht="11"/>
    <row r="846" ht="11"/>
    <row r="847" ht="11"/>
    <row r="848" ht="11"/>
    <row r="849" ht="11"/>
    <row r="850" ht="11"/>
    <row r="851" ht="11"/>
    <row r="852" ht="11"/>
    <row r="853" ht="11"/>
    <row r="854" ht="11"/>
    <row r="855" ht="11"/>
    <row r="856" ht="11"/>
    <row r="857" ht="11"/>
    <row r="858" ht="11"/>
    <row r="859" ht="11"/>
    <row r="860" ht="11"/>
    <row r="861" ht="11"/>
    <row r="862" ht="11"/>
    <row r="863" ht="11"/>
    <row r="864" ht="11"/>
    <row r="865" ht="11"/>
    <row r="866" ht="11"/>
    <row r="867" ht="11"/>
    <row r="868" ht="11"/>
    <row r="869" ht="11"/>
    <row r="870" ht="11"/>
    <row r="871" ht="11"/>
    <row r="872" ht="11"/>
    <row r="873" ht="11"/>
    <row r="874" ht="11"/>
    <row r="875" ht="11"/>
    <row r="876" ht="11"/>
    <row r="877" ht="11"/>
    <row r="878" ht="11"/>
    <row r="879" ht="11"/>
    <row r="880" ht="11"/>
    <row r="881" ht="11"/>
    <row r="882" ht="11"/>
    <row r="883" ht="11"/>
    <row r="884" ht="11"/>
    <row r="885" ht="11"/>
    <row r="886" ht="11"/>
    <row r="887" ht="11"/>
    <row r="888" ht="11"/>
    <row r="889" ht="11"/>
    <row r="890" ht="11"/>
    <row r="891" ht="11"/>
    <row r="892" ht="11"/>
    <row r="893" ht="11"/>
    <row r="894" ht="11"/>
    <row r="895" ht="11"/>
    <row r="896" ht="11"/>
    <row r="897" ht="11"/>
    <row r="898" ht="11"/>
    <row r="899" ht="11"/>
    <row r="900" ht="11"/>
    <row r="901" ht="11"/>
    <row r="902" ht="11"/>
    <row r="903" ht="11"/>
    <row r="904" ht="11"/>
    <row r="905" ht="11"/>
    <row r="906" ht="11"/>
    <row r="907" ht="11"/>
    <row r="908" ht="11"/>
    <row r="909" ht="11"/>
    <row r="910" ht="11"/>
    <row r="911" ht="11"/>
    <row r="912" ht="11"/>
    <row r="913" ht="11"/>
    <row r="914" ht="11"/>
    <row r="915" ht="11"/>
    <row r="916" ht="11"/>
    <row r="917" ht="11"/>
    <row r="918" ht="11"/>
    <row r="919" ht="11"/>
    <row r="920" ht="11"/>
    <row r="921" ht="11"/>
    <row r="922" ht="11"/>
    <row r="923" ht="11"/>
    <row r="924" ht="11"/>
    <row r="925" ht="11"/>
    <row r="926" ht="11"/>
    <row r="927" ht="11"/>
    <row r="928" ht="11"/>
    <row r="929" ht="11"/>
    <row r="930" ht="11"/>
    <row r="931" ht="11"/>
    <row r="932" ht="11"/>
    <row r="933" ht="11"/>
    <row r="934" ht="11"/>
    <row r="935" ht="11"/>
    <row r="936" ht="11"/>
    <row r="937" ht="11"/>
    <row r="938" ht="11"/>
    <row r="939" ht="11"/>
    <row r="940" ht="11"/>
    <row r="941" ht="11"/>
    <row r="942" ht="11"/>
    <row r="943" ht="11"/>
    <row r="944" ht="11"/>
    <row r="945" ht="11"/>
    <row r="946" ht="11"/>
    <row r="947" ht="11"/>
    <row r="948" ht="11"/>
    <row r="949" ht="11"/>
    <row r="950" ht="11"/>
    <row r="951" ht="11"/>
    <row r="952" ht="11"/>
    <row r="953" ht="11"/>
    <row r="954" ht="11"/>
    <row r="955" ht="11"/>
    <row r="956" ht="11"/>
    <row r="957" ht="11"/>
    <row r="958" ht="11"/>
    <row r="959" ht="11"/>
    <row r="960" ht="11"/>
    <row r="961" ht="11"/>
    <row r="962" ht="11"/>
    <row r="963" ht="11"/>
    <row r="964" ht="11"/>
    <row r="965" ht="11"/>
    <row r="966" ht="11"/>
    <row r="967" ht="11"/>
    <row r="968" ht="11"/>
    <row r="969" ht="11"/>
    <row r="970" ht="11"/>
    <row r="971" ht="11"/>
    <row r="972" ht="11"/>
    <row r="973" ht="11"/>
    <row r="974" ht="11"/>
    <row r="975" ht="11"/>
    <row r="976" ht="11"/>
    <row r="977" ht="11"/>
    <row r="978" ht="11"/>
    <row r="979" ht="11"/>
    <row r="980" ht="11"/>
    <row r="981" ht="11"/>
    <row r="982" ht="11"/>
    <row r="983" ht="11"/>
    <row r="984" ht="11"/>
    <row r="985" ht="11"/>
    <row r="986" ht="11"/>
    <row r="987" ht="11"/>
    <row r="988" ht="11"/>
    <row r="989" ht="11"/>
    <row r="990" ht="11"/>
    <row r="991" ht="11"/>
    <row r="992" ht="11"/>
    <row r="993" ht="11"/>
    <row r="994" ht="11"/>
    <row r="995" ht="11"/>
    <row r="996" ht="11"/>
    <row r="997" ht="11"/>
    <row r="998" ht="11"/>
    <row r="999" ht="11"/>
    <row r="1000" ht="11"/>
    <row r="1001" ht="11"/>
    <row r="1002" ht="11"/>
    <row r="1003" ht="11"/>
    <row r="1004" ht="11"/>
    <row r="1005" ht="11"/>
    <row r="1006" ht="11"/>
    <row r="1007" ht="11"/>
    <row r="1008" ht="11"/>
    <row r="1009" ht="11"/>
    <row r="1010" ht="11"/>
    <row r="1011" ht="11"/>
    <row r="1012" ht="11"/>
    <row r="1013" ht="11"/>
    <row r="1014" ht="11"/>
    <row r="1015" ht="11"/>
    <row r="1016" ht="11"/>
    <row r="1017" ht="11"/>
    <row r="1018" ht="11"/>
    <row r="1019" ht="11"/>
    <row r="1020" ht="11"/>
    <row r="1021" ht="11"/>
    <row r="1022" ht="11"/>
    <row r="1023" ht="11"/>
    <row r="1024" ht="11"/>
    <row r="1025" ht="11"/>
    <row r="1026" ht="11"/>
    <row r="1027" ht="11"/>
    <row r="1028" ht="11"/>
    <row r="1029" ht="11"/>
    <row r="1030" ht="11"/>
    <row r="1031" ht="11"/>
    <row r="1032" ht="11"/>
    <row r="1033" ht="11"/>
    <row r="1034" ht="11"/>
    <row r="1035" ht="11"/>
    <row r="1036" ht="11"/>
    <row r="1037" ht="11"/>
    <row r="1038" ht="11"/>
    <row r="1039" ht="11"/>
    <row r="1040" ht="11"/>
    <row r="1041" ht="11"/>
    <row r="1042" ht="11"/>
    <row r="1043" ht="11"/>
    <row r="1044" ht="11"/>
    <row r="1045" ht="11"/>
    <row r="1046" ht="11"/>
    <row r="1047" ht="11"/>
    <row r="1048" ht="11"/>
    <row r="1049" ht="11"/>
    <row r="1050" ht="11"/>
    <row r="1051" ht="11"/>
    <row r="1052" ht="11"/>
    <row r="1053" ht="11"/>
    <row r="1054" ht="11"/>
    <row r="1055" ht="11"/>
    <row r="1056" ht="11"/>
    <row r="1057" ht="11"/>
    <row r="1058" ht="11"/>
    <row r="1059" ht="11"/>
    <row r="1060" ht="11"/>
    <row r="1061" ht="11"/>
    <row r="1062" ht="11"/>
    <row r="1063" ht="11"/>
    <row r="1064" ht="11"/>
    <row r="1065" ht="11"/>
    <row r="1066" ht="11"/>
    <row r="1067" ht="11"/>
    <row r="1068" ht="11"/>
    <row r="1069" ht="11"/>
    <row r="1070" ht="11"/>
    <row r="1071" ht="11"/>
    <row r="1072" ht="11"/>
    <row r="1073" ht="11"/>
    <row r="1074" ht="11"/>
    <row r="1075" ht="11"/>
    <row r="1076" ht="11"/>
    <row r="1077" ht="11"/>
    <row r="1078" ht="11"/>
    <row r="1079" ht="11"/>
    <row r="1080" ht="11"/>
    <row r="1081" ht="11"/>
    <row r="1082" ht="11"/>
    <row r="1083" ht="11"/>
    <row r="1084" ht="11"/>
    <row r="1085" ht="11"/>
    <row r="1086" ht="11"/>
    <row r="1087" ht="11"/>
    <row r="1088" ht="11"/>
    <row r="1089" ht="11"/>
    <row r="1090" ht="11"/>
    <row r="1091" ht="11"/>
    <row r="1092" ht="11"/>
    <row r="1093" ht="11"/>
    <row r="1094" ht="11"/>
    <row r="1095" ht="11"/>
    <row r="1096" ht="11"/>
    <row r="1097" ht="11"/>
    <row r="1098" ht="11"/>
    <row r="1099" ht="11"/>
    <row r="1100" ht="11"/>
    <row r="1101" ht="11"/>
    <row r="1102" ht="11"/>
    <row r="1103" ht="11"/>
    <row r="1104" ht="11"/>
    <row r="1105" ht="11"/>
    <row r="1106" ht="11"/>
    <row r="1107" ht="11"/>
    <row r="1108" ht="11"/>
    <row r="1109" ht="11"/>
    <row r="1110" ht="11"/>
    <row r="1111" ht="11"/>
    <row r="1112" ht="11"/>
    <row r="1113" ht="11"/>
    <row r="1114" ht="11"/>
    <row r="1115" ht="11"/>
    <row r="1116" ht="11"/>
    <row r="1117" ht="11"/>
    <row r="1118" ht="11"/>
    <row r="1119" ht="11"/>
    <row r="1120" ht="11"/>
    <row r="1121" ht="11"/>
    <row r="1122" ht="11"/>
    <row r="1123" ht="11"/>
    <row r="1124" ht="11"/>
    <row r="1125" ht="11"/>
    <row r="1126" ht="11"/>
    <row r="1127" ht="11"/>
    <row r="1128" ht="11"/>
    <row r="1129" ht="11"/>
    <row r="1130" ht="11"/>
    <row r="1131" ht="11"/>
    <row r="1132" ht="11"/>
    <row r="1133" ht="11"/>
    <row r="1134" ht="11"/>
    <row r="1135" ht="11"/>
    <row r="1136" ht="11"/>
    <row r="1137" ht="11"/>
    <row r="1138" ht="11"/>
    <row r="1139" ht="11"/>
    <row r="1140" ht="11"/>
    <row r="1141" ht="11"/>
    <row r="1142" ht="11"/>
    <row r="1143" ht="11"/>
    <row r="1144" ht="11"/>
    <row r="1145" ht="11"/>
    <row r="1146" ht="11"/>
    <row r="1147" ht="11"/>
    <row r="1148" ht="11"/>
    <row r="1149" ht="11"/>
    <row r="1150" ht="11"/>
    <row r="1151" ht="11"/>
    <row r="1152" ht="11"/>
    <row r="1153" ht="11"/>
    <row r="1154" ht="11"/>
    <row r="1155" ht="11"/>
    <row r="1156" ht="11"/>
    <row r="1157" ht="11"/>
    <row r="1158" ht="11"/>
    <row r="1159" ht="11"/>
    <row r="1160" ht="11"/>
    <row r="1161" ht="11"/>
    <row r="1162" ht="11"/>
    <row r="1163" ht="11"/>
    <row r="1164" ht="11"/>
    <row r="1165" ht="11"/>
    <row r="1166" ht="11"/>
    <row r="1167" ht="11"/>
    <row r="1168" ht="11"/>
    <row r="1169" ht="11"/>
    <row r="1170" ht="11"/>
    <row r="1171" ht="11"/>
    <row r="1172" ht="11"/>
    <row r="1173" ht="11"/>
    <row r="1174" ht="11"/>
    <row r="1175" ht="11"/>
    <row r="1176" ht="11"/>
    <row r="1177" ht="11"/>
    <row r="1178" ht="11"/>
    <row r="1179" ht="11"/>
    <row r="1180" ht="11"/>
    <row r="1181" ht="11"/>
    <row r="1182" ht="11"/>
    <row r="1183" ht="11"/>
    <row r="1184" ht="11"/>
    <row r="1185" ht="11"/>
    <row r="1186" ht="11"/>
    <row r="1187" ht="11"/>
    <row r="1188" ht="11"/>
    <row r="1189" ht="11"/>
    <row r="1190" ht="11"/>
    <row r="1191" ht="11"/>
    <row r="1192" ht="11"/>
    <row r="1193" ht="11"/>
    <row r="1194" ht="11"/>
    <row r="1195" ht="11"/>
    <row r="1196" ht="11"/>
    <row r="1197" ht="11"/>
    <row r="1198" ht="11"/>
    <row r="1199" ht="11"/>
    <row r="1200" ht="11"/>
    <row r="1201" ht="11"/>
    <row r="1202" ht="11"/>
    <row r="1203" ht="11"/>
    <row r="1204" ht="11"/>
    <row r="1205" ht="11"/>
    <row r="1206" ht="11"/>
    <row r="1207" ht="11"/>
    <row r="1208" ht="11"/>
    <row r="1209" ht="11"/>
    <row r="1210" ht="11"/>
    <row r="1211" ht="11"/>
    <row r="1212" ht="11"/>
    <row r="1213" ht="11"/>
    <row r="1214" ht="11"/>
    <row r="1215" ht="11"/>
    <row r="1216" ht="11"/>
    <row r="1217" ht="11"/>
    <row r="1218" ht="11"/>
    <row r="1219" ht="11"/>
    <row r="1220" ht="11"/>
    <row r="1221" ht="11"/>
    <row r="1222" ht="11"/>
    <row r="1223" ht="11"/>
    <row r="1224" ht="11"/>
    <row r="1225" ht="11"/>
    <row r="1226" ht="11"/>
    <row r="1227" ht="11"/>
    <row r="1228" ht="11"/>
    <row r="1229" ht="11"/>
    <row r="1230" ht="11"/>
    <row r="1231" ht="11"/>
    <row r="1232" ht="11"/>
    <row r="1233" ht="11"/>
    <row r="1234" ht="11"/>
    <row r="1235" ht="11"/>
    <row r="1236" ht="11"/>
    <row r="1237" ht="11"/>
    <row r="1238" ht="11"/>
    <row r="1239" ht="11"/>
    <row r="1240" ht="11"/>
    <row r="1241" ht="11"/>
    <row r="1242" ht="11"/>
    <row r="1243" ht="11"/>
    <row r="1244" ht="11"/>
    <row r="1245" ht="11"/>
    <row r="1246" ht="11"/>
    <row r="1247" ht="11"/>
    <row r="1248" ht="11"/>
    <row r="1249" ht="11"/>
    <row r="1250" ht="11"/>
    <row r="1251" ht="11"/>
    <row r="1252" ht="11"/>
    <row r="1253" ht="11"/>
    <row r="1254" ht="11"/>
    <row r="1255" ht="11"/>
    <row r="1256" ht="11"/>
    <row r="1257" ht="11"/>
    <row r="1258" ht="11"/>
    <row r="1259" ht="11"/>
    <row r="1260" ht="11"/>
    <row r="1261" ht="11"/>
    <row r="1262" ht="11"/>
    <row r="1263" ht="11"/>
    <row r="1264" ht="11"/>
    <row r="1265" ht="11"/>
    <row r="1266" ht="11"/>
    <row r="1267" ht="11"/>
    <row r="1268" ht="11"/>
    <row r="1269" ht="11"/>
    <row r="1270" ht="11"/>
    <row r="1271" ht="11"/>
    <row r="1272" ht="11"/>
    <row r="1273" ht="11"/>
    <row r="1274" ht="11"/>
    <row r="1275" ht="11"/>
    <row r="1276" ht="11"/>
    <row r="1277" ht="11"/>
    <row r="1278" ht="11"/>
    <row r="1279" ht="11"/>
    <row r="1280" ht="11"/>
    <row r="1281" ht="11"/>
    <row r="1282" ht="11"/>
    <row r="1283" ht="11"/>
    <row r="1284" ht="11"/>
    <row r="1285" ht="11"/>
    <row r="1286" ht="11"/>
    <row r="1287" ht="11"/>
    <row r="1288" ht="11"/>
    <row r="1289" ht="11"/>
    <row r="1290" ht="11"/>
    <row r="1291" ht="11"/>
    <row r="1292" ht="11"/>
    <row r="1293" ht="11"/>
    <row r="1294" ht="11"/>
    <row r="1295" ht="11"/>
    <row r="1296" ht="11"/>
    <row r="1297" ht="11"/>
    <row r="1298" ht="11"/>
    <row r="1299" ht="11"/>
    <row r="1300" ht="11"/>
    <row r="1301" ht="11"/>
    <row r="1302" ht="11"/>
    <row r="1303" ht="11"/>
    <row r="1304" ht="11"/>
    <row r="1305" ht="11"/>
    <row r="1306" ht="11"/>
    <row r="1307" ht="11"/>
    <row r="1308" ht="11"/>
    <row r="1309" ht="11"/>
    <row r="1310" ht="11"/>
    <row r="1311" ht="11"/>
    <row r="1312" ht="11"/>
    <row r="1313" ht="11"/>
    <row r="1314" ht="11"/>
    <row r="1315" ht="11"/>
    <row r="1316" ht="11"/>
    <row r="1317" ht="11"/>
    <row r="1318" ht="11"/>
    <row r="1319" ht="11"/>
    <row r="1320" ht="11"/>
    <row r="1321" ht="11"/>
    <row r="1322" ht="11"/>
    <row r="1323" ht="11"/>
    <row r="1324" ht="11"/>
    <row r="1325" ht="11"/>
    <row r="1326" ht="11"/>
    <row r="1327" ht="11"/>
    <row r="1328" ht="11"/>
    <row r="1329" ht="11"/>
    <row r="1330" ht="11"/>
    <row r="1331" ht="11"/>
    <row r="1332" ht="11"/>
    <row r="1333" ht="11"/>
    <row r="1334" ht="11"/>
    <row r="1335" ht="11"/>
    <row r="1336" ht="11"/>
    <row r="1337" ht="11"/>
    <row r="1338" ht="11"/>
    <row r="1339" ht="11"/>
    <row r="1340" ht="11"/>
    <row r="1341" ht="11"/>
    <row r="1342" ht="11"/>
    <row r="1343" ht="11"/>
    <row r="1344" ht="11"/>
    <row r="1345" ht="11"/>
    <row r="1346" ht="11"/>
    <row r="1347" ht="11"/>
    <row r="1348" ht="11"/>
    <row r="1349" ht="11"/>
    <row r="1350" ht="11"/>
    <row r="1351" ht="11"/>
    <row r="1352" ht="11"/>
    <row r="1353" ht="11"/>
    <row r="1354" ht="11"/>
    <row r="1355" ht="11"/>
    <row r="1356" ht="11"/>
    <row r="1357" ht="11"/>
    <row r="1358" ht="11"/>
    <row r="1359" ht="11"/>
    <row r="1360" ht="11"/>
    <row r="1361" ht="11"/>
    <row r="1362" ht="11"/>
    <row r="1363" ht="11"/>
    <row r="1364" ht="11"/>
    <row r="1365" ht="11"/>
    <row r="1366" ht="11"/>
    <row r="1367" ht="11"/>
    <row r="1368" ht="11"/>
    <row r="1369" ht="11"/>
    <row r="1370" ht="11"/>
    <row r="1371" ht="11"/>
    <row r="1372" ht="11"/>
    <row r="1373" ht="11"/>
    <row r="1374" ht="11"/>
    <row r="1375" ht="11"/>
    <row r="1376" ht="11"/>
    <row r="1377" ht="11"/>
    <row r="1378" ht="11"/>
    <row r="1379" ht="11"/>
    <row r="1380" ht="11"/>
    <row r="1381" ht="11"/>
    <row r="1382" ht="11"/>
    <row r="1383" ht="11"/>
    <row r="1384" ht="11"/>
    <row r="1385" ht="11"/>
    <row r="1386" ht="11"/>
    <row r="1387" ht="11"/>
    <row r="1388" ht="11"/>
    <row r="1389" ht="11"/>
    <row r="1390" ht="11"/>
    <row r="1391" ht="11"/>
    <row r="1392" ht="11"/>
    <row r="1393" ht="11"/>
    <row r="1394" ht="11"/>
    <row r="1395" ht="11"/>
    <row r="1396" ht="11"/>
    <row r="1397" ht="11"/>
    <row r="1398" ht="11"/>
    <row r="1399" ht="11"/>
    <row r="1400" ht="11"/>
    <row r="1401" ht="11"/>
    <row r="1402" ht="11"/>
    <row r="1403" ht="11"/>
    <row r="1404" ht="11"/>
    <row r="1405" ht="11"/>
    <row r="1406" ht="11"/>
    <row r="1407" ht="11"/>
    <row r="1408" ht="11"/>
    <row r="1409" ht="11"/>
  </sheetData>
  <autoFilter ref="A1:AD163" xr:uid="{584094D8-1BDC-4A8B-B4B6-4C091EBFF42D}"/>
  <sortState xmlns:xlrd2="http://schemas.microsoft.com/office/spreadsheetml/2017/richdata2" ref="A171:A177">
    <sortCondition ref="A171:A177"/>
  </sortState>
  <printOptions gridLines="1"/>
  <pageMargins left="0" right="0" top="0" bottom="0" header="0.51181102362204722" footer="0.51181102362204722"/>
  <pageSetup paperSize="8" scale="6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6DAC3-F125-496D-9127-E8D1C1476C77}">
  <dimension ref="A1:AC20"/>
  <sheetViews>
    <sheetView topLeftCell="L1" workbookViewId="0">
      <selection activeCell="AA14" sqref="AA14"/>
    </sheetView>
  </sheetViews>
  <sheetFormatPr baseColWidth="10" defaultColWidth="8.83203125" defaultRowHeight="13"/>
  <cols>
    <col min="1" max="1" width="22.5" bestFit="1" customWidth="1"/>
    <col min="22" max="22" width="10.5" customWidth="1"/>
    <col min="26" max="26" width="11.1640625" customWidth="1"/>
    <col min="27" max="27" width="94.5" bestFit="1" customWidth="1"/>
    <col min="28" max="28" width="16.5" bestFit="1" customWidth="1"/>
    <col min="29" max="29" width="8.1640625" bestFit="1" customWidth="1"/>
  </cols>
  <sheetData>
    <row r="1" spans="1:29" ht="70">
      <c r="A1" s="148" t="s">
        <v>623</v>
      </c>
      <c r="B1" s="149" t="s">
        <v>9</v>
      </c>
      <c r="C1" s="149" t="s">
        <v>10</v>
      </c>
      <c r="D1" s="149" t="s">
        <v>11</v>
      </c>
      <c r="E1" s="154" t="s">
        <v>12</v>
      </c>
      <c r="F1" s="160" t="s">
        <v>13</v>
      </c>
      <c r="G1" s="149" t="s">
        <v>14</v>
      </c>
      <c r="H1" s="149" t="s">
        <v>15</v>
      </c>
      <c r="I1" s="149" t="s">
        <v>16</v>
      </c>
      <c r="J1" s="161" t="s">
        <v>17</v>
      </c>
      <c r="K1" s="157" t="s">
        <v>18</v>
      </c>
      <c r="L1" s="149" t="s">
        <v>19</v>
      </c>
      <c r="M1" s="149" t="s">
        <v>20</v>
      </c>
      <c r="N1" s="149" t="s">
        <v>21</v>
      </c>
      <c r="O1" s="149" t="s">
        <v>22</v>
      </c>
      <c r="P1" s="149" t="s">
        <v>23</v>
      </c>
      <c r="Q1" s="149" t="s">
        <v>24</v>
      </c>
      <c r="R1" s="149" t="s">
        <v>25</v>
      </c>
      <c r="S1" s="149" t="s">
        <v>26</v>
      </c>
      <c r="T1" s="149" t="s">
        <v>27</v>
      </c>
      <c r="U1" s="154" t="s">
        <v>28</v>
      </c>
      <c r="V1" s="175" t="s">
        <v>29</v>
      </c>
      <c r="Z1" s="180" t="s">
        <v>719</v>
      </c>
    </row>
    <row r="2" spans="1:29">
      <c r="A2" s="150" t="s">
        <v>624</v>
      </c>
      <c r="B2" s="146">
        <f>'Site Breakdown'!J159</f>
        <v>234</v>
      </c>
      <c r="C2" s="146">
        <f>'Site Breakdown'!K159</f>
        <v>740</v>
      </c>
      <c r="D2" s="146">
        <f>'Site Breakdown'!L159</f>
        <v>828</v>
      </c>
      <c r="E2" s="155">
        <f>'Site Breakdown'!M159</f>
        <v>650</v>
      </c>
      <c r="F2" s="162">
        <v>0</v>
      </c>
      <c r="G2" s="146">
        <v>0</v>
      </c>
      <c r="H2" s="146">
        <v>0</v>
      </c>
      <c r="I2" s="146">
        <v>0</v>
      </c>
      <c r="J2" s="151">
        <v>0</v>
      </c>
      <c r="K2" s="158">
        <v>0</v>
      </c>
      <c r="L2" s="146">
        <v>0</v>
      </c>
      <c r="M2" s="146">
        <v>0</v>
      </c>
      <c r="N2" s="146">
        <v>0</v>
      </c>
      <c r="O2" s="146">
        <v>0</v>
      </c>
      <c r="P2" s="146">
        <v>0</v>
      </c>
      <c r="Q2" s="146">
        <v>0</v>
      </c>
      <c r="R2" s="146">
        <v>0</v>
      </c>
      <c r="S2" s="146">
        <v>0</v>
      </c>
      <c r="T2" s="146">
        <v>0</v>
      </c>
      <c r="U2" s="155">
        <v>0</v>
      </c>
      <c r="V2" s="176">
        <f>SUM(B2:U2)</f>
        <v>2452</v>
      </c>
      <c r="Z2" s="224" t="s">
        <v>634</v>
      </c>
      <c r="AA2" s="224" t="s">
        <v>635</v>
      </c>
      <c r="AB2" s="224" t="s">
        <v>636</v>
      </c>
      <c r="AC2" s="224" t="s">
        <v>637</v>
      </c>
    </row>
    <row r="3" spans="1:29">
      <c r="A3" s="152" t="s">
        <v>625</v>
      </c>
      <c r="B3" s="147">
        <v>0</v>
      </c>
      <c r="C3" s="147">
        <v>0</v>
      </c>
      <c r="D3" s="147">
        <v>0</v>
      </c>
      <c r="E3" s="156">
        <v>0</v>
      </c>
      <c r="F3" s="163">
        <f>'Site Breakdown'!N159</f>
        <v>484</v>
      </c>
      <c r="G3" s="147">
        <f>'Site Breakdown'!O159</f>
        <v>751</v>
      </c>
      <c r="H3" s="147">
        <f>'Site Breakdown'!P159</f>
        <v>848</v>
      </c>
      <c r="I3" s="147">
        <f>'Site Breakdown'!Q159</f>
        <v>666</v>
      </c>
      <c r="J3" s="153">
        <f>'Site Breakdown'!R159</f>
        <v>582</v>
      </c>
      <c r="K3" s="159">
        <f>'Site Breakdown'!S159</f>
        <v>800</v>
      </c>
      <c r="L3" s="147">
        <f>'Site Breakdown'!T159</f>
        <v>641</v>
      </c>
      <c r="M3" s="147">
        <f>'Site Breakdown'!U159</f>
        <v>453</v>
      </c>
      <c r="N3" s="147">
        <f>'Site Breakdown'!V159</f>
        <v>319</v>
      </c>
      <c r="O3" s="147">
        <f>'Site Breakdown'!W159</f>
        <v>245</v>
      </c>
      <c r="P3" s="147">
        <f>'Site Breakdown'!X159</f>
        <v>208</v>
      </c>
      <c r="Q3" s="147">
        <f>'Site Breakdown'!Y159</f>
        <v>206</v>
      </c>
      <c r="R3" s="147">
        <f>'Site Breakdown'!Z159</f>
        <v>137</v>
      </c>
      <c r="S3" s="147">
        <f>'Site Breakdown'!AA159</f>
        <v>110</v>
      </c>
      <c r="T3" s="147">
        <f>'Site Breakdown'!AB159</f>
        <v>110</v>
      </c>
      <c r="U3" s="156">
        <f>'Site Breakdown'!AC159</f>
        <v>110</v>
      </c>
      <c r="V3" s="177">
        <f>SUM(B3:U3)</f>
        <v>6670</v>
      </c>
      <c r="Z3" s="146" t="s">
        <v>638</v>
      </c>
      <c r="AA3" s="146" t="s">
        <v>712</v>
      </c>
      <c r="AB3" s="146" t="s">
        <v>701</v>
      </c>
      <c r="AC3" s="223">
        <f>B9+C9+D9+E9</f>
        <v>2452</v>
      </c>
    </row>
    <row r="4" spans="1:29">
      <c r="A4" s="150" t="s">
        <v>626</v>
      </c>
      <c r="B4" s="146">
        <v>0</v>
      </c>
      <c r="C4" s="146">
        <v>0</v>
      </c>
      <c r="D4" s="146">
        <v>0</v>
      </c>
      <c r="E4" s="155">
        <v>0</v>
      </c>
      <c r="F4" s="162">
        <v>0</v>
      </c>
      <c r="G4" s="146">
        <f>'Site Breakdown'!O168</f>
        <v>0</v>
      </c>
      <c r="H4" s="146">
        <f>'Site Breakdown'!P168</f>
        <v>24</v>
      </c>
      <c r="I4" s="146">
        <f>'Site Breakdown'!Q168</f>
        <v>25</v>
      </c>
      <c r="J4" s="151">
        <f>'Site Breakdown'!R168</f>
        <v>76</v>
      </c>
      <c r="K4" s="158">
        <v>0</v>
      </c>
      <c r="L4" s="146">
        <v>0</v>
      </c>
      <c r="M4" s="146">
        <v>0</v>
      </c>
      <c r="N4" s="146">
        <v>0</v>
      </c>
      <c r="O4" s="146">
        <v>0</v>
      </c>
      <c r="P4" s="146">
        <v>0</v>
      </c>
      <c r="Q4" s="146">
        <v>0</v>
      </c>
      <c r="R4" s="146">
        <v>0</v>
      </c>
      <c r="S4" s="146">
        <v>0</v>
      </c>
      <c r="T4" s="146">
        <v>0</v>
      </c>
      <c r="U4" s="155">
        <v>0</v>
      </c>
      <c r="V4" s="176">
        <f t="shared" ref="V4:V9" si="0">SUM(B4:U4)</f>
        <v>125</v>
      </c>
      <c r="Z4" s="146" t="s">
        <v>641</v>
      </c>
      <c r="AA4" s="146" t="s">
        <v>713</v>
      </c>
      <c r="AB4" s="146" t="s">
        <v>702</v>
      </c>
      <c r="AC4" s="223">
        <f>SUM(B11:E11)</f>
        <v>2700</v>
      </c>
    </row>
    <row r="5" spans="1:29">
      <c r="A5" s="152" t="s">
        <v>627</v>
      </c>
      <c r="B5" s="147">
        <v>0</v>
      </c>
      <c r="C5" s="147">
        <v>0</v>
      </c>
      <c r="D5" s="147">
        <v>0</v>
      </c>
      <c r="E5" s="156">
        <v>0</v>
      </c>
      <c r="F5" s="159">
        <f>'Site Breakdown'!N178</f>
        <v>0</v>
      </c>
      <c r="G5" s="159">
        <f>'Site Breakdown'!O178</f>
        <v>0</v>
      </c>
      <c r="H5" s="159">
        <f>'Site Breakdown'!P178</f>
        <v>0</v>
      </c>
      <c r="I5" s="159">
        <f>'Site Breakdown'!Q178</f>
        <v>0</v>
      </c>
      <c r="J5" s="159">
        <f>'Site Breakdown'!R178</f>
        <v>49</v>
      </c>
      <c r="K5" s="159">
        <f>'Site Breakdown'!S178</f>
        <v>481</v>
      </c>
      <c r="L5" s="147">
        <f>'Site Breakdown'!T178</f>
        <v>473</v>
      </c>
      <c r="M5" s="147">
        <f>'Site Breakdown'!U178</f>
        <v>436</v>
      </c>
      <c r="N5" s="147">
        <f>'Site Breakdown'!V178</f>
        <v>398</v>
      </c>
      <c r="O5" s="147">
        <f>'Site Breakdown'!W178</f>
        <v>408</v>
      </c>
      <c r="P5" s="147">
        <f>'Site Breakdown'!X178</f>
        <v>351</v>
      </c>
      <c r="Q5" s="147">
        <f>'Site Breakdown'!Y178</f>
        <v>326</v>
      </c>
      <c r="R5" s="147">
        <f>'Site Breakdown'!Z178</f>
        <v>221</v>
      </c>
      <c r="S5" s="147">
        <f>'Site Breakdown'!AA178</f>
        <v>203</v>
      </c>
      <c r="T5" s="147">
        <f>'Site Breakdown'!AB178</f>
        <v>203</v>
      </c>
      <c r="U5" s="156">
        <f>'Site Breakdown'!AC178</f>
        <v>181</v>
      </c>
      <c r="V5" s="177">
        <f t="shared" si="0"/>
        <v>3730</v>
      </c>
      <c r="Z5" s="146" t="s">
        <v>643</v>
      </c>
      <c r="AA5" s="146" t="s">
        <v>714</v>
      </c>
      <c r="AB5" s="146" t="s">
        <v>703</v>
      </c>
      <c r="AC5" s="223">
        <f>AC4-AC3</f>
        <v>248</v>
      </c>
    </row>
    <row r="6" spans="1:29">
      <c r="A6" s="150" t="s">
        <v>628</v>
      </c>
      <c r="B6" s="146">
        <v>0</v>
      </c>
      <c r="C6" s="146">
        <v>0</v>
      </c>
      <c r="D6" s="146">
        <v>0</v>
      </c>
      <c r="E6" s="155">
        <v>0</v>
      </c>
      <c r="F6" s="146">
        <f>'Site Breakdown'!N188</f>
        <v>0</v>
      </c>
      <c r="G6" s="146">
        <f>'Site Breakdown'!O188</f>
        <v>0</v>
      </c>
      <c r="H6" s="146">
        <f>'Site Breakdown'!P188</f>
        <v>0</v>
      </c>
      <c r="I6" s="146">
        <f>'Site Breakdown'!Q188</f>
        <v>0</v>
      </c>
      <c r="J6" s="146">
        <f>'Site Breakdown'!R188</f>
        <v>0</v>
      </c>
      <c r="K6" s="146">
        <f>'Site Breakdown'!S188</f>
        <v>0</v>
      </c>
      <c r="L6" s="146">
        <f>'Site Breakdown'!T188</f>
        <v>0</v>
      </c>
      <c r="M6" s="146">
        <f>'Site Breakdown'!U188</f>
        <v>0</v>
      </c>
      <c r="N6" s="146">
        <f>'Site Breakdown'!V188</f>
        <v>140</v>
      </c>
      <c r="O6" s="146">
        <f>'Site Breakdown'!W188</f>
        <v>144</v>
      </c>
      <c r="P6" s="146">
        <f>'Site Breakdown'!X188</f>
        <v>132</v>
      </c>
      <c r="Q6" s="146">
        <f>'Site Breakdown'!Y188</f>
        <v>131</v>
      </c>
      <c r="R6" s="146">
        <f>'Site Breakdown'!Z188</f>
        <v>131</v>
      </c>
      <c r="S6" s="146">
        <f>'Site Breakdown'!AA188</f>
        <v>109</v>
      </c>
      <c r="T6" s="146">
        <f>'Site Breakdown'!AB188</f>
        <v>40</v>
      </c>
      <c r="U6" s="155">
        <f>'Site Breakdown'!AC188</f>
        <v>20</v>
      </c>
      <c r="V6" s="176">
        <f t="shared" si="0"/>
        <v>847</v>
      </c>
      <c r="Z6" s="146" t="s">
        <v>646</v>
      </c>
      <c r="AA6" s="146" t="s">
        <v>715</v>
      </c>
      <c r="AB6" s="146" t="s">
        <v>704</v>
      </c>
      <c r="AC6" s="223">
        <f>SUM(F11:U11)</f>
        <v>10800</v>
      </c>
    </row>
    <row r="7" spans="1:29">
      <c r="A7" s="152" t="s">
        <v>629</v>
      </c>
      <c r="B7" s="147">
        <v>0</v>
      </c>
      <c r="C7" s="147">
        <v>0</v>
      </c>
      <c r="D7" s="147">
        <v>0</v>
      </c>
      <c r="E7" s="156">
        <v>0</v>
      </c>
      <c r="F7" s="163">
        <v>0</v>
      </c>
      <c r="G7" s="147">
        <v>0</v>
      </c>
      <c r="H7" s="147">
        <v>0</v>
      </c>
      <c r="I7" s="147">
        <v>110</v>
      </c>
      <c r="J7" s="153">
        <v>110</v>
      </c>
      <c r="K7" s="159">
        <v>110</v>
      </c>
      <c r="L7" s="147">
        <v>110</v>
      </c>
      <c r="M7" s="147">
        <v>110</v>
      </c>
      <c r="N7" s="147">
        <v>110</v>
      </c>
      <c r="O7" s="147">
        <v>110</v>
      </c>
      <c r="P7" s="147">
        <v>110</v>
      </c>
      <c r="Q7" s="147">
        <v>110</v>
      </c>
      <c r="R7" s="147">
        <v>110</v>
      </c>
      <c r="S7" s="147">
        <v>110</v>
      </c>
      <c r="T7" s="147">
        <v>110</v>
      </c>
      <c r="U7" s="156">
        <v>110</v>
      </c>
      <c r="V7" s="177">
        <f t="shared" si="0"/>
        <v>1430</v>
      </c>
      <c r="Z7" s="146" t="s">
        <v>705</v>
      </c>
      <c r="AA7" s="146" t="s">
        <v>706</v>
      </c>
      <c r="AB7" s="146" t="s">
        <v>707</v>
      </c>
      <c r="AC7" s="223">
        <f>AC6+AC5</f>
        <v>11048</v>
      </c>
    </row>
    <row r="8" spans="1:29" ht="14" thickBot="1">
      <c r="A8" s="164" t="s">
        <v>630</v>
      </c>
      <c r="B8" s="165">
        <v>0</v>
      </c>
      <c r="C8" s="165">
        <v>0</v>
      </c>
      <c r="D8" s="165">
        <v>0</v>
      </c>
      <c r="E8" s="166">
        <v>0</v>
      </c>
      <c r="F8" s="167">
        <v>-17</v>
      </c>
      <c r="G8" s="165">
        <v>-17</v>
      </c>
      <c r="H8" s="165">
        <v>-17</v>
      </c>
      <c r="I8" s="165">
        <v>0</v>
      </c>
      <c r="J8" s="168">
        <v>0</v>
      </c>
      <c r="K8" s="169">
        <v>0</v>
      </c>
      <c r="L8" s="165">
        <v>0</v>
      </c>
      <c r="M8" s="165">
        <v>0</v>
      </c>
      <c r="N8" s="165">
        <v>0</v>
      </c>
      <c r="O8" s="165">
        <v>0</v>
      </c>
      <c r="P8" s="165">
        <v>0</v>
      </c>
      <c r="Q8" s="165">
        <v>0</v>
      </c>
      <c r="R8" s="165">
        <v>0</v>
      </c>
      <c r="S8" s="165">
        <v>0</v>
      </c>
      <c r="T8" s="165">
        <v>0</v>
      </c>
      <c r="U8" s="166">
        <v>0</v>
      </c>
      <c r="V8" s="178">
        <f t="shared" si="0"/>
        <v>-51</v>
      </c>
      <c r="X8" s="180" t="s">
        <v>720</v>
      </c>
      <c r="Z8" s="146" t="s">
        <v>652</v>
      </c>
      <c r="AA8" s="146" t="s">
        <v>716</v>
      </c>
      <c r="AB8" s="146" t="s">
        <v>682</v>
      </c>
      <c r="AC8" s="223">
        <f>SUM(F9:U9)</f>
        <v>12751</v>
      </c>
    </row>
    <row r="9" spans="1:29" ht="14" thickBot="1">
      <c r="A9" s="170" t="s">
        <v>631</v>
      </c>
      <c r="B9" s="171">
        <f>SUM(B2:B8)</f>
        <v>234</v>
      </c>
      <c r="C9" s="171">
        <f t="shared" ref="C9:U9" si="1">SUM(C2:C8)</f>
        <v>740</v>
      </c>
      <c r="D9" s="171">
        <f t="shared" si="1"/>
        <v>828</v>
      </c>
      <c r="E9" s="172">
        <f t="shared" si="1"/>
        <v>650</v>
      </c>
      <c r="F9" s="170">
        <f t="shared" si="1"/>
        <v>467</v>
      </c>
      <c r="G9" s="171">
        <f t="shared" si="1"/>
        <v>734</v>
      </c>
      <c r="H9" s="171">
        <f t="shared" si="1"/>
        <v>855</v>
      </c>
      <c r="I9" s="171">
        <f t="shared" si="1"/>
        <v>801</v>
      </c>
      <c r="J9" s="173">
        <f t="shared" si="1"/>
        <v>817</v>
      </c>
      <c r="K9" s="174">
        <f t="shared" si="1"/>
        <v>1391</v>
      </c>
      <c r="L9" s="171">
        <f t="shared" si="1"/>
        <v>1224</v>
      </c>
      <c r="M9" s="171">
        <f t="shared" si="1"/>
        <v>999</v>
      </c>
      <c r="N9" s="171">
        <f t="shared" si="1"/>
        <v>967</v>
      </c>
      <c r="O9" s="171">
        <f t="shared" si="1"/>
        <v>907</v>
      </c>
      <c r="P9" s="171">
        <f t="shared" si="1"/>
        <v>801</v>
      </c>
      <c r="Q9" s="171">
        <f t="shared" si="1"/>
        <v>773</v>
      </c>
      <c r="R9" s="171">
        <f t="shared" si="1"/>
        <v>599</v>
      </c>
      <c r="S9" s="171">
        <f t="shared" si="1"/>
        <v>532</v>
      </c>
      <c r="T9" s="171">
        <f t="shared" si="1"/>
        <v>463</v>
      </c>
      <c r="U9" s="172">
        <f t="shared" si="1"/>
        <v>421</v>
      </c>
      <c r="V9" s="179">
        <f t="shared" si="0"/>
        <v>15203</v>
      </c>
      <c r="X9" s="222">
        <f>SUM(B9:U9)/SUM(B11:U11)-1</f>
        <v>0.12614814814814812</v>
      </c>
      <c r="Z9" s="146" t="s">
        <v>655</v>
      </c>
      <c r="AA9" s="146" t="s">
        <v>700</v>
      </c>
      <c r="AB9" s="146" t="s">
        <v>708</v>
      </c>
      <c r="AC9" s="223">
        <f>AC8-AC7</f>
        <v>1703</v>
      </c>
    </row>
    <row r="10" spans="1:29">
      <c r="Z10" s="146" t="s">
        <v>709</v>
      </c>
      <c r="AA10" s="146" t="s">
        <v>710</v>
      </c>
      <c r="AB10" s="146" t="s">
        <v>711</v>
      </c>
      <c r="AC10" s="226">
        <f>AC9/AC7</f>
        <v>0.15414554670528602</v>
      </c>
    </row>
    <row r="11" spans="1:29">
      <c r="A11" s="181" t="s">
        <v>632</v>
      </c>
      <c r="B11">
        <v>675</v>
      </c>
      <c r="C11">
        <v>675</v>
      </c>
      <c r="D11">
        <v>675</v>
      </c>
      <c r="E11">
        <v>675</v>
      </c>
      <c r="F11">
        <v>675</v>
      </c>
      <c r="G11">
        <v>675</v>
      </c>
      <c r="H11">
        <v>675</v>
      </c>
      <c r="I11">
        <v>675</v>
      </c>
      <c r="J11">
        <v>675</v>
      </c>
      <c r="K11">
        <v>675</v>
      </c>
      <c r="L11">
        <v>675</v>
      </c>
      <c r="M11">
        <v>675</v>
      </c>
      <c r="N11">
        <v>675</v>
      </c>
      <c r="O11">
        <v>675</v>
      </c>
      <c r="P11">
        <v>675</v>
      </c>
      <c r="Q11">
        <v>675</v>
      </c>
      <c r="R11">
        <v>675</v>
      </c>
      <c r="S11">
        <v>675</v>
      </c>
      <c r="T11">
        <v>675</v>
      </c>
      <c r="U11">
        <v>675</v>
      </c>
      <c r="V11">
        <f>SUM(B11:U11)</f>
        <v>13500</v>
      </c>
    </row>
    <row r="16" spans="1:29">
      <c r="F16" s="180"/>
    </row>
    <row r="18" spans="4:5">
      <c r="D18" s="181"/>
      <c r="E18" s="181"/>
    </row>
    <row r="20" spans="4:5">
      <c r="D20" s="18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AE21F-FC6A-4E51-814B-078A5AEDA629}">
  <dimension ref="A1:D26"/>
  <sheetViews>
    <sheetView zoomScale="115" zoomScaleNormal="115" workbookViewId="0">
      <selection activeCell="B13" sqref="B13"/>
    </sheetView>
  </sheetViews>
  <sheetFormatPr baseColWidth="10" defaultColWidth="9.1640625" defaultRowHeight="13"/>
  <cols>
    <col min="1" max="1" width="13.83203125" style="184" customWidth="1"/>
    <col min="2" max="2" width="86" style="184" customWidth="1"/>
    <col min="3" max="3" width="19.33203125" style="184" customWidth="1"/>
    <col min="4" max="4" width="42.6640625" style="184" customWidth="1"/>
    <col min="5" max="16384" width="9.1640625" style="184"/>
  </cols>
  <sheetData>
    <row r="1" spans="1:4">
      <c r="A1" s="181" t="s">
        <v>721</v>
      </c>
    </row>
    <row r="2" spans="1:4" ht="14">
      <c r="A2" s="193" t="s">
        <v>633</v>
      </c>
    </row>
    <row r="3" spans="1:4" ht="16">
      <c r="A3" s="185" t="s">
        <v>634</v>
      </c>
      <c r="B3" s="186" t="s">
        <v>635</v>
      </c>
      <c r="C3" s="186" t="s">
        <v>636</v>
      </c>
      <c r="D3" s="186" t="s">
        <v>637</v>
      </c>
    </row>
    <row r="4" spans="1:4" ht="16">
      <c r="A4" s="183" t="s">
        <v>638</v>
      </c>
      <c r="B4" s="182" t="s">
        <v>639</v>
      </c>
      <c r="C4" s="182" t="s">
        <v>640</v>
      </c>
      <c r="D4" s="187">
        <f>675*5</f>
        <v>3375</v>
      </c>
    </row>
    <row r="5" spans="1:4" ht="16">
      <c r="A5" s="183" t="s">
        <v>641</v>
      </c>
      <c r="B5" s="182" t="s">
        <v>642</v>
      </c>
      <c r="C5" s="182"/>
      <c r="D5" s="187">
        <f>SUM('Summary Trajectory'!B9:F9)</f>
        <v>2919</v>
      </c>
    </row>
    <row r="6" spans="1:4" ht="16">
      <c r="A6" s="183" t="s">
        <v>643</v>
      </c>
      <c r="B6" s="182" t="s">
        <v>644</v>
      </c>
      <c r="C6" s="182" t="s">
        <v>645</v>
      </c>
      <c r="D6" s="187">
        <f>D4-D5</f>
        <v>456</v>
      </c>
    </row>
    <row r="7" spans="1:4" ht="16">
      <c r="A7" s="183" t="s">
        <v>646</v>
      </c>
      <c r="B7" s="182" t="s">
        <v>647</v>
      </c>
      <c r="C7" s="182" t="s">
        <v>648</v>
      </c>
      <c r="D7" s="187">
        <f>(675*5)+D6</f>
        <v>3831</v>
      </c>
    </row>
    <row r="8" spans="1:4" ht="16">
      <c r="A8" s="183" t="s">
        <v>649</v>
      </c>
      <c r="B8" s="182" t="s">
        <v>650</v>
      </c>
      <c r="C8" s="182" t="s">
        <v>651</v>
      </c>
      <c r="D8" s="187">
        <f>D7*1.2</f>
        <v>4597.2</v>
      </c>
    </row>
    <row r="9" spans="1:4" ht="16">
      <c r="A9" s="183" t="s">
        <v>652</v>
      </c>
      <c r="B9" s="182" t="s">
        <v>653</v>
      </c>
      <c r="C9" s="182" t="s">
        <v>654</v>
      </c>
      <c r="D9" s="190">
        <f>D8/5</f>
        <v>919.43999999999994</v>
      </c>
    </row>
    <row r="10" spans="1:4" ht="16">
      <c r="A10" s="183" t="s">
        <v>655</v>
      </c>
      <c r="B10" s="182" t="s">
        <v>656</v>
      </c>
      <c r="C10" s="182"/>
      <c r="D10" s="191">
        <f>SUM('Summary Trajectory'!G9:K9)</f>
        <v>4598</v>
      </c>
    </row>
    <row r="11" spans="1:4" ht="16">
      <c r="A11" s="183" t="s">
        <v>657</v>
      </c>
      <c r="B11" s="188" t="s">
        <v>658</v>
      </c>
      <c r="C11" s="188" t="s">
        <v>659</v>
      </c>
      <c r="D11" s="189">
        <f>D10/D9</f>
        <v>5.0008700948403382</v>
      </c>
    </row>
    <row r="12" spans="1:4" ht="16">
      <c r="A12" s="183" t="s">
        <v>660</v>
      </c>
      <c r="B12" s="182" t="s">
        <v>661</v>
      </c>
      <c r="C12" s="182" t="s">
        <v>662</v>
      </c>
      <c r="D12" s="192">
        <f>D10-D8</f>
        <v>0.8000000000001819</v>
      </c>
    </row>
    <row r="15" spans="1:4">
      <c r="A15" s="181" t="s">
        <v>722</v>
      </c>
    </row>
    <row r="16" spans="1:4" ht="14">
      <c r="A16" s="193" t="s">
        <v>663</v>
      </c>
    </row>
    <row r="17" spans="1:4" ht="16">
      <c r="A17" s="185" t="s">
        <v>634</v>
      </c>
      <c r="B17" s="186" t="s">
        <v>635</v>
      </c>
      <c r="C17" s="186" t="s">
        <v>636</v>
      </c>
      <c r="D17" s="186" t="s">
        <v>637</v>
      </c>
    </row>
    <row r="18" spans="1:4" ht="16">
      <c r="A18" s="183" t="s">
        <v>638</v>
      </c>
      <c r="B18" s="182" t="s">
        <v>639</v>
      </c>
      <c r="C18" s="182" t="s">
        <v>640</v>
      </c>
      <c r="D18" s="187">
        <f>675*5</f>
        <v>3375</v>
      </c>
    </row>
    <row r="19" spans="1:4" ht="16">
      <c r="A19" s="183" t="s">
        <v>641</v>
      </c>
      <c r="B19" s="182" t="s">
        <v>642</v>
      </c>
      <c r="C19" s="182"/>
      <c r="D19" s="187">
        <f>SUM('Summary Trajectory'!B9:F9)</f>
        <v>2919</v>
      </c>
    </row>
    <row r="20" spans="1:4" ht="16">
      <c r="A20" s="183" t="s">
        <v>643</v>
      </c>
      <c r="B20" s="182" t="s">
        <v>644</v>
      </c>
      <c r="C20" s="182" t="s">
        <v>645</v>
      </c>
      <c r="D20" s="187">
        <f>D18-D19</f>
        <v>456</v>
      </c>
    </row>
    <row r="21" spans="1:4" ht="16">
      <c r="A21" s="183" t="s">
        <v>646</v>
      </c>
      <c r="B21" s="182" t="s">
        <v>647</v>
      </c>
      <c r="C21" s="182" t="s">
        <v>648</v>
      </c>
      <c r="D21" s="187">
        <f>(675*5)+D20</f>
        <v>3831</v>
      </c>
    </row>
    <row r="22" spans="1:4" ht="16">
      <c r="A22" s="183" t="s">
        <v>649</v>
      </c>
      <c r="B22" s="182" t="s">
        <v>699</v>
      </c>
      <c r="C22" s="225" t="s">
        <v>664</v>
      </c>
      <c r="D22" s="187">
        <f>D21*1.05</f>
        <v>4022.55</v>
      </c>
    </row>
    <row r="23" spans="1:4" ht="16">
      <c r="A23" s="183" t="s">
        <v>652</v>
      </c>
      <c r="B23" s="182" t="s">
        <v>653</v>
      </c>
      <c r="C23" s="182" t="s">
        <v>654</v>
      </c>
      <c r="D23" s="190">
        <f>D22/5</f>
        <v>804.51</v>
      </c>
    </row>
    <row r="24" spans="1:4" ht="16">
      <c r="A24" s="183" t="s">
        <v>655</v>
      </c>
      <c r="B24" s="182" t="s">
        <v>656</v>
      </c>
      <c r="C24" s="182"/>
      <c r="D24" s="191">
        <f>SUM('Summary Trajectory'!G9:K9)</f>
        <v>4598</v>
      </c>
    </row>
    <row r="25" spans="1:4" ht="16">
      <c r="A25" s="183" t="s">
        <v>657</v>
      </c>
      <c r="B25" s="188" t="s">
        <v>658</v>
      </c>
      <c r="C25" s="188" t="s">
        <v>659</v>
      </c>
      <c r="D25" s="189">
        <f>D24/D23</f>
        <v>5.7152801083889573</v>
      </c>
    </row>
    <row r="26" spans="1:4" ht="16">
      <c r="A26" s="183" t="s">
        <v>660</v>
      </c>
      <c r="B26" s="182" t="s">
        <v>661</v>
      </c>
      <c r="C26" s="182" t="s">
        <v>662</v>
      </c>
      <c r="D26" s="192">
        <f>D24-D22</f>
        <v>575.44999999999982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47992-82C5-4788-A8E4-D85D926A3DDA}">
  <dimension ref="A1:W10"/>
  <sheetViews>
    <sheetView zoomScaleNormal="100" workbookViewId="0">
      <selection activeCell="V14" sqref="V14"/>
    </sheetView>
  </sheetViews>
  <sheetFormatPr baseColWidth="10" defaultColWidth="8.83203125" defaultRowHeight="13"/>
  <cols>
    <col min="1" max="1" width="22.5" bestFit="1" customWidth="1"/>
    <col min="2" max="10" width="7.6640625" bestFit="1" customWidth="1"/>
    <col min="11" max="11" width="30.5" bestFit="1" customWidth="1"/>
    <col min="12" max="20" width="7.6640625" bestFit="1" customWidth="1"/>
    <col min="21" max="21" width="31.33203125" bestFit="1" customWidth="1"/>
    <col min="22" max="22" width="9.6640625" bestFit="1" customWidth="1"/>
    <col min="23" max="23" width="24.6640625" bestFit="1" customWidth="1"/>
  </cols>
  <sheetData>
    <row r="1" spans="1:23" ht="15">
      <c r="A1" s="155"/>
      <c r="B1" s="227" t="s">
        <v>665</v>
      </c>
      <c r="C1" s="228"/>
      <c r="D1" s="228"/>
      <c r="E1" s="228"/>
      <c r="F1" s="228"/>
      <c r="G1" s="228"/>
      <c r="H1" s="228"/>
      <c r="I1" s="228"/>
      <c r="J1" s="228"/>
      <c r="K1" s="229"/>
      <c r="L1" s="227" t="s">
        <v>666</v>
      </c>
      <c r="M1" s="228"/>
      <c r="N1" s="228"/>
      <c r="O1" s="228"/>
      <c r="P1" s="228"/>
      <c r="Q1" s="228"/>
      <c r="R1" s="228"/>
      <c r="S1" s="228"/>
      <c r="T1" s="228"/>
      <c r="U1" s="229"/>
      <c r="V1" s="194"/>
      <c r="W1" s="195"/>
    </row>
    <row r="2" spans="1:23" ht="15">
      <c r="A2" s="196" t="s">
        <v>667</v>
      </c>
      <c r="B2" s="197" t="s">
        <v>668</v>
      </c>
      <c r="C2" s="198" t="s">
        <v>669</v>
      </c>
      <c r="D2" s="198" t="s">
        <v>670</v>
      </c>
      <c r="E2" s="198" t="s">
        <v>671</v>
      </c>
      <c r="F2" s="198" t="s">
        <v>672</v>
      </c>
      <c r="G2" s="198" t="s">
        <v>673</v>
      </c>
      <c r="H2" s="198" t="s">
        <v>674</v>
      </c>
      <c r="I2" s="198" t="s">
        <v>675</v>
      </c>
      <c r="J2" s="198" t="s">
        <v>676</v>
      </c>
      <c r="K2" s="199" t="s">
        <v>677</v>
      </c>
      <c r="L2" s="197" t="s">
        <v>668</v>
      </c>
      <c r="M2" s="198" t="s">
        <v>669</v>
      </c>
      <c r="N2" s="198" t="s">
        <v>670</v>
      </c>
      <c r="O2" s="198" t="s">
        <v>671</v>
      </c>
      <c r="P2" s="198" t="s">
        <v>672</v>
      </c>
      <c r="Q2" s="198" t="s">
        <v>673</v>
      </c>
      <c r="R2" s="198" t="s">
        <v>674</v>
      </c>
      <c r="S2" s="198" t="s">
        <v>675</v>
      </c>
      <c r="T2" s="198" t="s">
        <v>676</v>
      </c>
      <c r="U2" s="199" t="s">
        <v>678</v>
      </c>
      <c r="V2" s="197" t="s">
        <v>679</v>
      </c>
      <c r="W2" s="199" t="s">
        <v>680</v>
      </c>
    </row>
    <row r="3" spans="1:23">
      <c r="A3" s="155" t="s">
        <v>681</v>
      </c>
      <c r="B3" s="162">
        <v>507</v>
      </c>
      <c r="C3" s="146">
        <v>502</v>
      </c>
      <c r="D3" s="146">
        <v>524</v>
      </c>
      <c r="E3" s="200" t="s">
        <v>682</v>
      </c>
      <c r="F3" s="200" t="s">
        <v>682</v>
      </c>
      <c r="G3" s="200" t="s">
        <v>682</v>
      </c>
      <c r="H3" s="200" t="s">
        <v>682</v>
      </c>
      <c r="I3" s="200" t="s">
        <v>682</v>
      </c>
      <c r="J3" s="200" t="s">
        <v>682</v>
      </c>
      <c r="K3" s="201">
        <v>1533</v>
      </c>
      <c r="L3" s="162">
        <v>552</v>
      </c>
      <c r="M3" s="146">
        <v>725</v>
      </c>
      <c r="N3" s="146">
        <v>969</v>
      </c>
      <c r="O3" s="146" t="s">
        <v>682</v>
      </c>
      <c r="P3" s="146" t="s">
        <v>682</v>
      </c>
      <c r="Q3" s="146" t="s">
        <v>682</v>
      </c>
      <c r="R3" s="146"/>
      <c r="S3" s="146"/>
      <c r="T3" s="146"/>
      <c r="U3" s="201">
        <v>2246</v>
      </c>
      <c r="V3" s="202">
        <v>1.47</v>
      </c>
      <c r="W3" s="151" t="s">
        <v>683</v>
      </c>
    </row>
    <row r="4" spans="1:23">
      <c r="A4" s="155" t="s">
        <v>684</v>
      </c>
      <c r="B4" s="203" t="s">
        <v>682</v>
      </c>
      <c r="C4" s="146">
        <v>502</v>
      </c>
      <c r="D4" s="146">
        <v>524</v>
      </c>
      <c r="E4" s="146">
        <v>723</v>
      </c>
      <c r="F4" s="200" t="s">
        <v>682</v>
      </c>
      <c r="G4" s="200" t="s">
        <v>682</v>
      </c>
      <c r="H4" s="200" t="s">
        <v>682</v>
      </c>
      <c r="I4" s="200" t="s">
        <v>682</v>
      </c>
      <c r="J4" s="200" t="s">
        <v>682</v>
      </c>
      <c r="K4" s="201">
        <v>1749</v>
      </c>
      <c r="L4" s="203" t="s">
        <v>682</v>
      </c>
      <c r="M4" s="146">
        <v>725</v>
      </c>
      <c r="N4" s="146">
        <v>969</v>
      </c>
      <c r="O4" s="146">
        <v>983</v>
      </c>
      <c r="P4" s="200" t="s">
        <v>682</v>
      </c>
      <c r="Q4" s="200" t="s">
        <v>682</v>
      </c>
      <c r="R4" s="200" t="s">
        <v>682</v>
      </c>
      <c r="S4" s="200" t="s">
        <v>682</v>
      </c>
      <c r="T4" s="200" t="s">
        <v>682</v>
      </c>
      <c r="U4" s="201">
        <v>2677</v>
      </c>
      <c r="V4" s="202">
        <v>1.53</v>
      </c>
      <c r="W4" s="151" t="s">
        <v>683</v>
      </c>
    </row>
    <row r="5" spans="1:23">
      <c r="A5" s="155" t="s">
        <v>685</v>
      </c>
      <c r="B5" s="203" t="s">
        <v>682</v>
      </c>
      <c r="C5" s="200" t="s">
        <v>682</v>
      </c>
      <c r="D5" s="204">
        <v>523.6</v>
      </c>
      <c r="E5" s="204">
        <v>723.1</v>
      </c>
      <c r="F5" s="204">
        <v>654.4</v>
      </c>
      <c r="G5" s="200" t="s">
        <v>682</v>
      </c>
      <c r="H5" s="200" t="s">
        <v>682</v>
      </c>
      <c r="I5" s="200" t="s">
        <v>682</v>
      </c>
      <c r="J5" s="200" t="s">
        <v>682</v>
      </c>
      <c r="K5" s="201">
        <v>1901.1</v>
      </c>
      <c r="L5" s="203" t="s">
        <v>682</v>
      </c>
      <c r="M5" s="200" t="s">
        <v>682</v>
      </c>
      <c r="N5" s="146">
        <v>969</v>
      </c>
      <c r="O5" s="146">
        <v>983</v>
      </c>
      <c r="P5" s="204">
        <v>507.2</v>
      </c>
      <c r="Q5" s="200" t="s">
        <v>682</v>
      </c>
      <c r="R5" s="200" t="s">
        <v>682</v>
      </c>
      <c r="S5" s="200" t="s">
        <v>682</v>
      </c>
      <c r="T5" s="200" t="s">
        <v>682</v>
      </c>
      <c r="U5" s="201">
        <v>2459.1999999999998</v>
      </c>
      <c r="V5" s="205">
        <v>1.29</v>
      </c>
      <c r="W5" s="151" t="s">
        <v>683</v>
      </c>
    </row>
    <row r="6" spans="1:23">
      <c r="A6" s="155" t="s">
        <v>686</v>
      </c>
      <c r="B6" s="203" t="s">
        <v>682</v>
      </c>
      <c r="C6" s="200" t="s">
        <v>682</v>
      </c>
      <c r="D6" s="200" t="s">
        <v>682</v>
      </c>
      <c r="E6" s="204">
        <v>723.1</v>
      </c>
      <c r="F6" s="204">
        <v>654.4</v>
      </c>
      <c r="G6" s="204">
        <v>470</v>
      </c>
      <c r="H6" s="200" t="s">
        <v>682</v>
      </c>
      <c r="I6" s="200" t="s">
        <v>682</v>
      </c>
      <c r="J6" s="200" t="s">
        <v>682</v>
      </c>
      <c r="K6" s="201">
        <v>1847.6</v>
      </c>
      <c r="L6" s="203" t="s">
        <v>682</v>
      </c>
      <c r="M6" s="200" t="s">
        <v>682</v>
      </c>
      <c r="N6" s="200" t="s">
        <v>682</v>
      </c>
      <c r="O6" s="146">
        <v>983</v>
      </c>
      <c r="P6" s="204">
        <v>507.2</v>
      </c>
      <c r="Q6" s="146">
        <v>340</v>
      </c>
      <c r="R6" s="200" t="s">
        <v>682</v>
      </c>
      <c r="S6" s="200" t="s">
        <v>682</v>
      </c>
      <c r="T6" s="200" t="s">
        <v>682</v>
      </c>
      <c r="U6" s="201">
        <v>1830.2</v>
      </c>
      <c r="V6" s="205">
        <v>0.99</v>
      </c>
      <c r="W6" s="151" t="s">
        <v>683</v>
      </c>
    </row>
    <row r="7" spans="1:23">
      <c r="A7" s="155" t="s">
        <v>687</v>
      </c>
      <c r="B7" s="203" t="s">
        <v>682</v>
      </c>
      <c r="C7" s="200" t="s">
        <v>682</v>
      </c>
      <c r="D7" s="200" t="s">
        <v>682</v>
      </c>
      <c r="E7" s="200" t="s">
        <v>682</v>
      </c>
      <c r="F7" s="204">
        <v>654.43989071038254</v>
      </c>
      <c r="G7" s="204">
        <v>470.0219178082192</v>
      </c>
      <c r="H7" s="204">
        <v>700</v>
      </c>
      <c r="I7" s="200" t="s">
        <v>682</v>
      </c>
      <c r="J7" s="200" t="s">
        <v>682</v>
      </c>
      <c r="K7" s="201">
        <v>1824.4618085186016</v>
      </c>
      <c r="L7" s="203" t="s">
        <v>682</v>
      </c>
      <c r="M7" s="200" t="s">
        <v>682</v>
      </c>
      <c r="N7" s="200" t="s">
        <v>682</v>
      </c>
      <c r="O7" s="200" t="s">
        <v>682</v>
      </c>
      <c r="P7" s="204">
        <v>507.22222222222223</v>
      </c>
      <c r="Q7" s="204">
        <v>340</v>
      </c>
      <c r="R7" s="204">
        <v>208</v>
      </c>
      <c r="S7" s="200" t="s">
        <v>682</v>
      </c>
      <c r="T7" s="200" t="s">
        <v>682</v>
      </c>
      <c r="U7" s="201">
        <v>1055.2222222222222</v>
      </c>
      <c r="V7" s="205">
        <v>0.57999999999999996</v>
      </c>
      <c r="W7" s="151" t="s">
        <v>692</v>
      </c>
    </row>
    <row r="8" spans="1:23">
      <c r="A8" s="155" t="s">
        <v>688</v>
      </c>
      <c r="B8" s="203" t="s">
        <v>682</v>
      </c>
      <c r="C8" s="200" t="s">
        <v>682</v>
      </c>
      <c r="D8" s="200" t="s">
        <v>682</v>
      </c>
      <c r="E8" s="200" t="s">
        <v>682</v>
      </c>
      <c r="F8" s="200" t="s">
        <v>682</v>
      </c>
      <c r="G8" s="204">
        <v>470.0219178082192</v>
      </c>
      <c r="H8" s="204">
        <v>700</v>
      </c>
      <c r="I8" s="204">
        <v>692</v>
      </c>
      <c r="J8" s="200" t="s">
        <v>682</v>
      </c>
      <c r="K8" s="201">
        <v>1862.0219178082193</v>
      </c>
      <c r="L8" s="203" t="s">
        <v>682</v>
      </c>
      <c r="M8" s="200" t="s">
        <v>682</v>
      </c>
      <c r="N8" s="200" t="s">
        <v>682</v>
      </c>
      <c r="O8" s="200" t="s">
        <v>682</v>
      </c>
      <c r="P8" s="200" t="s">
        <v>682</v>
      </c>
      <c r="Q8" s="204">
        <v>339.6</v>
      </c>
      <c r="R8" s="204">
        <v>208</v>
      </c>
      <c r="S8" s="204">
        <v>301.15789473684208</v>
      </c>
      <c r="T8" s="200" t="s">
        <v>682</v>
      </c>
      <c r="U8" s="201">
        <v>848.7578947368421</v>
      </c>
      <c r="V8" s="205">
        <v>0.46</v>
      </c>
      <c r="W8" s="151" t="s">
        <v>692</v>
      </c>
    </row>
    <row r="9" spans="1:23" ht="42">
      <c r="A9" s="206" t="s">
        <v>689</v>
      </c>
      <c r="B9" s="203" t="s">
        <v>682</v>
      </c>
      <c r="C9" s="200" t="s">
        <v>682</v>
      </c>
      <c r="D9" s="200" t="s">
        <v>682</v>
      </c>
      <c r="E9" s="200" t="s">
        <v>682</v>
      </c>
      <c r="F9" s="200" t="s">
        <v>682</v>
      </c>
      <c r="G9" s="207">
        <v>470</v>
      </c>
      <c r="H9" s="207">
        <v>700</v>
      </c>
      <c r="I9" s="207">
        <v>692</v>
      </c>
      <c r="J9" s="200" t="s">
        <v>682</v>
      </c>
      <c r="K9" s="208">
        <v>1862</v>
      </c>
      <c r="L9" s="203" t="s">
        <v>682</v>
      </c>
      <c r="M9" s="200" t="s">
        <v>682</v>
      </c>
      <c r="N9" s="200" t="s">
        <v>682</v>
      </c>
      <c r="O9" s="200" t="s">
        <v>682</v>
      </c>
      <c r="P9" s="200" t="s">
        <v>682</v>
      </c>
      <c r="Q9" s="207">
        <v>340</v>
      </c>
      <c r="R9" s="207">
        <v>208</v>
      </c>
      <c r="S9" s="207">
        <v>740</v>
      </c>
      <c r="T9" s="200" t="s">
        <v>682</v>
      </c>
      <c r="U9" s="208">
        <v>1288</v>
      </c>
      <c r="V9" s="209">
        <v>0.69</v>
      </c>
      <c r="W9" s="151" t="s">
        <v>692</v>
      </c>
    </row>
    <row r="10" spans="1:23" ht="48">
      <c r="A10" s="206" t="s">
        <v>690</v>
      </c>
      <c r="B10" s="210" t="s">
        <v>682</v>
      </c>
      <c r="C10" s="211" t="s">
        <v>682</v>
      </c>
      <c r="D10" s="211" t="s">
        <v>682</v>
      </c>
      <c r="E10" s="211" t="s">
        <v>682</v>
      </c>
      <c r="F10" s="211" t="s">
        <v>682</v>
      </c>
      <c r="G10" s="211" t="s">
        <v>682</v>
      </c>
      <c r="H10" s="212">
        <v>700</v>
      </c>
      <c r="I10" s="212">
        <v>692</v>
      </c>
      <c r="J10" s="212">
        <v>684</v>
      </c>
      <c r="K10" s="213">
        <f>SUM(H10:J10)</f>
        <v>2076</v>
      </c>
      <c r="L10" s="210" t="s">
        <v>682</v>
      </c>
      <c r="M10" s="211" t="s">
        <v>682</v>
      </c>
      <c r="N10" s="211" t="s">
        <v>682</v>
      </c>
      <c r="O10" s="211" t="s">
        <v>682</v>
      </c>
      <c r="P10" s="211" t="s">
        <v>682</v>
      </c>
      <c r="Q10" s="211" t="s">
        <v>682</v>
      </c>
      <c r="R10" s="212">
        <v>208</v>
      </c>
      <c r="S10" s="212">
        <v>740</v>
      </c>
      <c r="T10" s="212">
        <v>828</v>
      </c>
      <c r="U10" s="213">
        <f>SUM(R10:T10)</f>
        <v>1776</v>
      </c>
      <c r="V10" s="214">
        <f>U10/K10</f>
        <v>0.8554913294797688</v>
      </c>
      <c r="W10" s="215" t="s">
        <v>691</v>
      </c>
    </row>
  </sheetData>
  <mergeCells count="2">
    <mergeCell ref="B1:K1"/>
    <mergeCell ref="L1:U1"/>
  </mergeCells>
  <conditionalFormatting sqref="K3:K10 U3:U10">
    <cfRule type="colorScale" priority="1">
      <colorScale>
        <cfvo type="min"/>
        <cfvo type="percentile" val="50"/>
        <cfvo type="max"/>
        <color rgb="FF5A8AC6"/>
        <color rgb="FFFCFCFF"/>
        <color rgb="FFF8696B"/>
      </colorScale>
    </cfRule>
  </conditionalFormatting>
  <conditionalFormatting sqref="L3:T10">
    <cfRule type="colorScale" priority="2">
      <colorScale>
        <cfvo type="min"/>
        <cfvo type="percentile" val="50"/>
        <cfvo type="max"/>
        <color rgb="FF5A8AC6"/>
        <color rgb="FFFCFCFF"/>
        <color rgb="FFF8696B"/>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65383480E4F54698C2FFFB2861D479" ma:contentTypeVersion="19" ma:contentTypeDescription="Create a new document." ma:contentTypeScope="" ma:versionID="77d151870f3795cd149922d4884024b1">
  <xsd:schema xmlns:xsd="http://www.w3.org/2001/XMLSchema" xmlns:xs="http://www.w3.org/2001/XMLSchema" xmlns:p="http://schemas.microsoft.com/office/2006/metadata/properties" xmlns:ns2="9b324a9f-58c8-41f0-bd94-552781b4c5be" xmlns:ns3="f001994e-0dd2-4f86-adaa-4cad013740b0" targetNamespace="http://schemas.microsoft.com/office/2006/metadata/properties" ma:root="true" ma:fieldsID="4b1b712dc469db072d1c6cf821a73916" ns2:_="" ns3:_="">
    <xsd:import namespace="9b324a9f-58c8-41f0-bd94-552781b4c5be"/>
    <xsd:import namespace="f001994e-0dd2-4f86-adaa-4cad013740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ChapterOrder"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324a9f-58c8-41f0-bd94-552781b4c5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00383e4-d708-4598-9e00-7dc1309ebf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ChapterOrder" ma:index="24" nillable="true" ma:displayName="Chapter Order" ma:format="Dropdown" ma:internalName="ChapterOrder" ma:percentage="FALSE">
      <xsd:simpleType>
        <xsd:restriction base="dms:Number"/>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01994e-0dd2-4f86-adaa-4cad013740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f0fbe18-e8b4-4b3d-a1f5-a326be1080a8}" ma:internalName="TaxCatchAll" ma:showField="CatchAllData" ma:web="f001994e-0dd2-4f86-adaa-4cad013740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001994e-0dd2-4f86-adaa-4cad013740b0" xsi:nil="true"/>
    <SharedWithUsers xmlns="f001994e-0dd2-4f86-adaa-4cad013740b0">
      <UserInfo>
        <DisplayName>Whitaker, Anthony</DisplayName>
        <AccountId>833</AccountId>
        <AccountType/>
      </UserInfo>
      <UserInfo>
        <DisplayName>Tsang, Yanny</DisplayName>
        <AccountId>848</AccountId>
        <AccountType/>
      </UserInfo>
    </SharedWithUsers>
    <lcf76f155ced4ddcb4097134ff3c332f xmlns="9b324a9f-58c8-41f0-bd94-552781b4c5be">
      <Terms xmlns="http://schemas.microsoft.com/office/infopath/2007/PartnerControls"/>
    </lcf76f155ced4ddcb4097134ff3c332f>
    <ChapterOrder xmlns="9b324a9f-58c8-41f0-bd94-552781b4c5be" xsi:nil="true"/>
  </documentManagement>
</p:properties>
</file>

<file path=customXml/itemProps1.xml><?xml version="1.0" encoding="utf-8"?>
<ds:datastoreItem xmlns:ds="http://schemas.openxmlformats.org/officeDocument/2006/customXml" ds:itemID="{55B8B27D-D901-4B33-A990-59F86F66ECB4}">
  <ds:schemaRefs>
    <ds:schemaRef ds:uri="http://schemas.microsoft.com/sharepoint/v3/contenttype/forms"/>
  </ds:schemaRefs>
</ds:datastoreItem>
</file>

<file path=customXml/itemProps2.xml><?xml version="1.0" encoding="utf-8"?>
<ds:datastoreItem xmlns:ds="http://schemas.openxmlformats.org/officeDocument/2006/customXml" ds:itemID="{EB5D80A5-3569-48C2-8D0D-7355C9424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324a9f-58c8-41f0-bd94-552781b4c5be"/>
    <ds:schemaRef ds:uri="f001994e-0dd2-4f86-adaa-4cad013740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F59EC3-0A2B-45EE-93A2-387D8B974616}">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9b324a9f-58c8-41f0-bd94-552781b4c5be"/>
    <ds:schemaRef ds:uri="http://schemas.openxmlformats.org/package/2006/metadata/core-properties"/>
    <ds:schemaRef ds:uri="f001994e-0dd2-4f86-adaa-4cad013740b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Site Breakdown</vt:lpstr>
      <vt:lpstr>Summary Trajectory</vt:lpstr>
      <vt:lpstr>5YHLS calculations</vt:lpstr>
      <vt:lpstr>UDC HDT over time</vt:lpstr>
      <vt:lpstr>'Site Breakdown'!Print_Area</vt:lpstr>
    </vt:vector>
  </TitlesOfParts>
  <Manager/>
  <Company>Uttlesford DC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Uttlesford DC</dc:creator>
  <cp:keywords/>
  <dc:description/>
  <cp:lastModifiedBy>Ian Kemp</cp:lastModifiedBy>
  <cp:revision/>
  <dcterms:created xsi:type="dcterms:W3CDTF">2003-09-25T10:31:18Z</dcterms:created>
  <dcterms:modified xsi:type="dcterms:W3CDTF">2025-06-03T11:15:50Z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0x0101002265383480E4F54698C2FFFB2861D479</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3078000</vt:r8>
  </property>
</Properties>
</file>